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03"/>
  <workbookPr showInkAnnotation="0" codeName="ThisWorkbook" defaultThemeVersion="124226"/>
  <mc:AlternateContent xmlns:mc="http://schemas.openxmlformats.org/markup-compatibility/2006">
    <mc:Choice Requires="x15">
      <x15ac:absPath xmlns:x15ac="http://schemas.microsoft.com/office/spreadsheetml/2010/11/ac" url="https://iiaspain.sharepoint.com/Documentos compartidos/Contenido Técnico/COMISIONES TÉCNICAS/5. 2022 - 2023/03. AI de la cultura corporativa/03. Documento/04. Versión final/"/>
    </mc:Choice>
  </mc:AlternateContent>
  <xr:revisionPtr revIDLastSave="5" documentId="11_1832555BE826C71159564827DD7C60CF76F54FD5" xr6:coauthVersionLast="47" xr6:coauthVersionMax="47" xr10:uidLastSave="{A40D36E8-A120-4094-BCD3-62C6EED9FE79}"/>
  <bookViews>
    <workbookView xWindow="28680" yWindow="-120" windowWidth="29040" windowHeight="15840" firstSheet="2" activeTab="2" xr2:uid="{00000000-000D-0000-FFFF-FFFF00000000}"/>
  </bookViews>
  <sheets>
    <sheet name="Tabla resumen" sheetId="2" r:id="rId1"/>
    <sheet name="Gráficos" sheetId="1" r:id="rId2"/>
    <sheet name="Racionales" sheetId="3" r:id="rId3"/>
    <sheet name="Hoja1" sheetId="4" state="hidden"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3" l="1"/>
  <c r="E90" i="3"/>
  <c r="F90" i="3"/>
  <c r="G90" i="3"/>
  <c r="H90" i="3"/>
  <c r="I90" i="3"/>
  <c r="J90" i="3"/>
  <c r="K90" i="3"/>
  <c r="G13" i="3"/>
  <c r="F13" i="3"/>
  <c r="E13" i="3"/>
  <c r="M84" i="3" l="1"/>
  <c r="K111" i="3"/>
  <c r="J111" i="3"/>
  <c r="I111" i="3"/>
  <c r="H111" i="3"/>
  <c r="G111" i="3"/>
  <c r="F111" i="3"/>
  <c r="E111" i="3"/>
  <c r="D111" i="3"/>
  <c r="K104" i="3"/>
  <c r="J104" i="3"/>
  <c r="I104" i="3"/>
  <c r="H104" i="3"/>
  <c r="G104" i="3"/>
  <c r="F104" i="3"/>
  <c r="E104" i="3"/>
  <c r="D104" i="3"/>
  <c r="K97" i="3"/>
  <c r="J97" i="3"/>
  <c r="I97" i="3"/>
  <c r="H97" i="3"/>
  <c r="G97" i="3"/>
  <c r="F97" i="3"/>
  <c r="E97" i="3"/>
  <c r="D97" i="3"/>
  <c r="K83" i="3"/>
  <c r="J83" i="3"/>
  <c r="I83" i="3"/>
  <c r="H83" i="3"/>
  <c r="G83" i="3"/>
  <c r="F83" i="3"/>
  <c r="E83" i="3"/>
  <c r="D83" i="3"/>
  <c r="K76" i="3"/>
  <c r="J76" i="3"/>
  <c r="I76" i="3"/>
  <c r="H76" i="3"/>
  <c r="G76" i="3"/>
  <c r="F76" i="3"/>
  <c r="E76" i="3"/>
  <c r="D76" i="3"/>
  <c r="K69" i="3"/>
  <c r="J69" i="3"/>
  <c r="I69" i="3"/>
  <c r="H69" i="3"/>
  <c r="G69" i="3"/>
  <c r="F69" i="3"/>
  <c r="E69" i="3"/>
  <c r="D69" i="3"/>
  <c r="K62" i="3"/>
  <c r="J62" i="3"/>
  <c r="I62" i="3"/>
  <c r="H62" i="3"/>
  <c r="G62" i="3"/>
  <c r="F62" i="3"/>
  <c r="E62" i="3"/>
  <c r="D62" i="3"/>
  <c r="K55" i="3"/>
  <c r="J55" i="3"/>
  <c r="I55" i="3"/>
  <c r="H55" i="3"/>
  <c r="G55" i="3"/>
  <c r="F55" i="3"/>
  <c r="E55" i="3"/>
  <c r="D55" i="3"/>
  <c r="K48" i="3"/>
  <c r="J48" i="3"/>
  <c r="I48" i="3"/>
  <c r="H48" i="3"/>
  <c r="G48" i="3"/>
  <c r="F48" i="3"/>
  <c r="E48" i="3"/>
  <c r="D48" i="3"/>
  <c r="K41" i="3"/>
  <c r="J41" i="3"/>
  <c r="I41" i="3"/>
  <c r="H41" i="3"/>
  <c r="G41" i="3"/>
  <c r="F41" i="3"/>
  <c r="E41" i="3"/>
  <c r="D41" i="3"/>
  <c r="K34" i="3"/>
  <c r="J34" i="3"/>
  <c r="I34" i="3"/>
  <c r="H34" i="3"/>
  <c r="G34" i="3"/>
  <c r="F34" i="3"/>
  <c r="E34" i="3"/>
  <c r="D34" i="3"/>
  <c r="K27" i="3"/>
  <c r="J27" i="3"/>
  <c r="I27" i="3"/>
  <c r="H27" i="3"/>
  <c r="G27" i="3"/>
  <c r="F27" i="3"/>
  <c r="E27" i="3"/>
  <c r="D27" i="3"/>
  <c r="J20" i="3"/>
  <c r="H20" i="3"/>
  <c r="F20" i="3"/>
  <c r="D20" i="3"/>
  <c r="K20" i="3"/>
  <c r="I20" i="3"/>
  <c r="G20" i="3"/>
  <c r="E20" i="3"/>
  <c r="D13" i="3"/>
  <c r="J13" i="3"/>
  <c r="H13" i="3"/>
  <c r="I13" i="3"/>
  <c r="K13" i="3"/>
  <c r="M7" i="3" l="1"/>
  <c r="M28" i="3"/>
  <c r="M91" i="3"/>
  <c r="M63" i="3"/>
  <c r="M49" i="3"/>
  <c r="M35" i="3"/>
  <c r="M21" i="3"/>
  <c r="M14" i="3"/>
  <c r="M105" i="3"/>
  <c r="M98" i="3"/>
  <c r="M77" i="3"/>
  <c r="M42" i="3"/>
  <c r="M56" i="3"/>
  <c r="M70" i="3"/>
  <c r="L9" i="2"/>
  <c r="M9" i="2" s="1"/>
  <c r="L8" i="2"/>
  <c r="M8" i="2" s="1"/>
  <c r="L5" i="2"/>
  <c r="M5" i="2" s="1"/>
  <c r="L4" i="2"/>
  <c r="M4" i="2" s="1"/>
  <c r="E50" i="1" l="1"/>
  <c r="E49" i="1"/>
  <c r="E48" i="1"/>
  <c r="E47" i="1"/>
  <c r="E46" i="1"/>
  <c r="E45" i="1"/>
  <c r="E44" i="1"/>
  <c r="E43" i="1"/>
  <c r="E42" i="1"/>
  <c r="E41" i="1"/>
  <c r="E40" i="1"/>
  <c r="D50" i="1"/>
  <c r="D49" i="1"/>
  <c r="D48" i="1"/>
  <c r="D47" i="1"/>
  <c r="D46" i="1"/>
  <c r="D45" i="1"/>
  <c r="D44" i="1"/>
  <c r="D43" i="1"/>
  <c r="D42" i="1"/>
  <c r="D41" i="1"/>
  <c r="D40" i="1"/>
  <c r="D39" i="1"/>
  <c r="C50" i="1"/>
  <c r="C49" i="1"/>
  <c r="C48" i="1"/>
  <c r="C47" i="1"/>
  <c r="C46" i="1"/>
  <c r="C45" i="1"/>
  <c r="C44" i="1"/>
  <c r="C43" i="1"/>
  <c r="C42" i="1"/>
  <c r="C41" i="1"/>
  <c r="C40" i="1"/>
  <c r="L7" i="2" l="1"/>
  <c r="M7" i="2" s="1"/>
  <c r="L6" i="2"/>
  <c r="M6" i="2" s="1"/>
  <c r="B3" i="1" l="1"/>
  <c r="B36" i="1" s="1"/>
  <c r="B10" i="1" l="1"/>
  <c r="D7" i="1" l="1"/>
  <c r="D6" i="1"/>
  <c r="D8" i="1"/>
  <c r="D5" i="1"/>
  <c r="E39" i="1"/>
  <c r="E38" i="1"/>
  <c r="D38" i="1"/>
  <c r="E37" i="1"/>
  <c r="D37" i="1"/>
  <c r="E36" i="1"/>
  <c r="D36" i="1"/>
  <c r="C39" i="1"/>
  <c r="C38" i="1"/>
  <c r="D4" i="1" l="1"/>
  <c r="C4" i="1"/>
  <c r="B8" i="1"/>
  <c r="B50" i="1" s="1"/>
  <c r="B105" i="3" s="1"/>
  <c r="B7" i="1"/>
  <c r="B6" i="1"/>
  <c r="B5" i="1"/>
  <c r="B4" i="1"/>
  <c r="E5" i="2" l="1"/>
  <c r="D5" i="2" s="1"/>
  <c r="E4" i="1"/>
  <c r="C37" i="1"/>
  <c r="C36" i="1"/>
  <c r="C8" i="1" l="1"/>
  <c r="C7" i="1"/>
  <c r="C6" i="1"/>
  <c r="C5" i="1"/>
  <c r="D3" i="1"/>
  <c r="B48" i="1"/>
  <c r="B91" i="3" s="1"/>
  <c r="B46" i="1"/>
  <c r="B77" i="3" s="1"/>
  <c r="B40" i="1"/>
  <c r="B35" i="3" s="1"/>
  <c r="B43" i="1"/>
  <c r="B56" i="3" s="1"/>
  <c r="B7" i="3"/>
  <c r="E35" i="1"/>
  <c r="D35" i="1"/>
  <c r="E7" i="2" l="1"/>
  <c r="D7" i="2" s="1"/>
  <c r="E6" i="1"/>
  <c r="E6" i="2"/>
  <c r="D6" i="2" s="1"/>
  <c r="E5" i="1"/>
  <c r="E8" i="2"/>
  <c r="D8" i="2" s="1"/>
  <c r="E7" i="1"/>
  <c r="E9" i="2"/>
  <c r="D9" i="2" s="1"/>
  <c r="E8" i="1"/>
  <c r="D9" i="1"/>
  <c r="C3" i="1"/>
  <c r="E4" i="2" s="1"/>
  <c r="D4" i="2" s="1"/>
  <c r="E3" i="1" l="1"/>
  <c r="C9" i="1"/>
  <c r="C11" i="1" l="1"/>
  <c r="C10" i="1"/>
  <c r="D10" i="1" l="1"/>
  <c r="D11" i="1" s="1"/>
  <c r="E11" i="1" s="1"/>
  <c r="E10" i="1" l="1"/>
</calcChain>
</file>

<file path=xl/sharedStrings.xml><?xml version="1.0" encoding="utf-8"?>
<sst xmlns="http://schemas.openxmlformats.org/spreadsheetml/2006/main" count="692" uniqueCount="376">
  <si>
    <t>Nivel de madurez de la Cultura Corporativa</t>
  </si>
  <si>
    <t>Nivel de Aseguramiento de la AAI</t>
  </si>
  <si>
    <t>COMPONENTES</t>
  </si>
  <si>
    <t>VALOR</t>
  </si>
  <si>
    <t>INFORMAL 
[0,00 - 0,99]</t>
  </si>
  <si>
    <t>BÁSICO
[1,00 - 1,99]</t>
  </si>
  <si>
    <t>AVANZADO
[2,00 - 2,99]</t>
  </si>
  <si>
    <t>ÓPTIMO 
[3,00 - 4,00]</t>
  </si>
  <si>
    <t>Estrategia</t>
  </si>
  <si>
    <t>Gobernanza</t>
  </si>
  <si>
    <t>Personas</t>
  </si>
  <si>
    <t>Riesgos y Procesos</t>
  </si>
  <si>
    <t>Relaciones con terceros</t>
  </si>
  <si>
    <t>Reputación</t>
  </si>
  <si>
    <t xml:space="preserve">Ejes </t>
  </si>
  <si>
    <t>Nivel Auditado</t>
  </si>
  <si>
    <t>Nivel Objetivo</t>
  </si>
  <si>
    <t>Brecha</t>
  </si>
  <si>
    <t>Evaluación Global de la Cultura Corporativa</t>
  </si>
  <si>
    <t>Eje</t>
  </si>
  <si>
    <t>Componente</t>
  </si>
  <si>
    <r>
      <rPr>
        <b/>
        <sz val="12"/>
        <color rgb="FFC00000"/>
        <rFont val="Calibri"/>
        <family val="2"/>
        <scheme val="minor"/>
      </rPr>
      <t>INFORMAL (Nivel 1)</t>
    </r>
    <r>
      <rPr>
        <b/>
        <sz val="12"/>
        <color indexed="8"/>
        <rFont val="Calibri"/>
        <family val="2"/>
        <scheme val="minor"/>
      </rPr>
      <t xml:space="preserve">
[0,00-0,99]</t>
    </r>
  </si>
  <si>
    <r>
      <rPr>
        <b/>
        <sz val="12"/>
        <color rgb="FFC00000"/>
        <rFont val="Calibri"/>
        <family val="2"/>
        <scheme val="minor"/>
      </rPr>
      <t>BÁSICO (Nivel 2)</t>
    </r>
    <r>
      <rPr>
        <b/>
        <sz val="12"/>
        <color indexed="8"/>
        <rFont val="Calibri"/>
        <family val="2"/>
        <scheme val="minor"/>
      </rPr>
      <t xml:space="preserve">
[1,00-1,99]</t>
    </r>
  </si>
  <si>
    <r>
      <rPr>
        <b/>
        <sz val="12"/>
        <color rgb="FFC00000"/>
        <rFont val="Calibri"/>
        <family val="2"/>
        <scheme val="minor"/>
      </rPr>
      <t>AVANZADO (Nivel 3)</t>
    </r>
    <r>
      <rPr>
        <b/>
        <sz val="12"/>
        <color indexed="8"/>
        <rFont val="Calibri"/>
        <family val="2"/>
        <scheme val="minor"/>
      </rPr>
      <t xml:space="preserve">
[2,00-2,99]</t>
    </r>
  </si>
  <si>
    <r>
      <rPr>
        <b/>
        <sz val="12"/>
        <color rgb="FFC00000"/>
        <rFont val="Calibri"/>
        <family val="2"/>
        <scheme val="minor"/>
      </rPr>
      <t>ÓPTIMO (Nivel 4)</t>
    </r>
    <r>
      <rPr>
        <b/>
        <sz val="12"/>
        <color indexed="8"/>
        <rFont val="Calibri"/>
        <family val="2"/>
        <scheme val="minor"/>
      </rPr>
      <t xml:space="preserve">
[3,00-4,00]</t>
    </r>
  </si>
  <si>
    <t>Comentarios / Evidencias
(justificar cuando no aplique)</t>
  </si>
  <si>
    <t>Propósito, Misión, Visión y Valores</t>
  </si>
  <si>
    <t>Se dispone de una misión, una visión y unos valores corporativos.</t>
  </si>
  <si>
    <t>R</t>
  </si>
  <si>
    <t xml:space="preserve">Se ha definido el propósito, la misión, la visión y los valores corporativos. </t>
  </si>
  <si>
    <t>Se dispone de una trazabilidad documentada de la misión, la visión y los valores con la estrategia.</t>
  </si>
  <si>
    <t>T</t>
  </si>
  <si>
    <t>Se fomentan actividades (eventos) entre los propios empleados para demostrar el compromiso con los valores corporativos.</t>
  </si>
  <si>
    <r>
      <t xml:space="preserve">Los atributos cumplidos por la organización en este eje han alcanzado una puntuación de 2,67,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3,50.</t>
    </r>
  </si>
  <si>
    <t>Han sido aprobados por la Alta Dirección (AD).</t>
  </si>
  <si>
    <t>Han sido aprobados por la Alta Dirección (AD) y el Consejo de Administración (OO.GG.).</t>
  </si>
  <si>
    <t>Se comunican periódicamente a los stakeholders (web, publicidad, informes anuales, etc.).</t>
  </si>
  <si>
    <t>Se fomentan actividades (eventos) con los stakeholders (o patrocinios) para demostrar el compromiso con los valores corporativos.</t>
  </si>
  <si>
    <t>Se han comunicado internamente dentro de la organización.</t>
  </si>
  <si>
    <t>Se han desplegado de forma adecuada a toda la organización (mediante comunicación formal).</t>
  </si>
  <si>
    <t>Se realizan evaluaciones y/o encuestas periódicas para comprobar su grado de conocimiento por parte de la organización.</t>
  </si>
  <si>
    <t>Existe y está documentada una adecuada alineación entre la visión y los valores con el modelo de negocio vigente (productos y servicios, canales, segmentación, publicidad, alianzas estratégicas o partners, etc.)</t>
  </si>
  <si>
    <t>Están accesibles por parte de los empleados de la compañía.</t>
  </si>
  <si>
    <t>Están accesibles por todos los stakeholders en la web corporativa (u otro medio de acceso público).</t>
  </si>
  <si>
    <t>Existe y está documentada una adecuada alineación entre la visión formulada y los objetivos estratégicos vigentes en el Plan Estratégico.</t>
  </si>
  <si>
    <t xml:space="preserve">Se han desarrollado ajustes y/o adaptaciones para ajustarlo adecuadamente a las diferentes geografías donde opera la compañía, manteniendo el espíritu general de la Cultura Corporativa. </t>
  </si>
  <si>
    <t>Se realizan formaciones periódicas o comunicaciones internas para reforzar los valores de la compañía.</t>
  </si>
  <si>
    <t>Se actualizan periódicamente cada vez que se revisa o actualiza el Plan Estratégico.</t>
  </si>
  <si>
    <t>Se ha aplicado una metodología combinada "top/down" y "bottom/up" para su definición.</t>
  </si>
  <si>
    <t>Se involucra a una parte sustancial del personal en su definición (encuestas, workshops, etc.).</t>
  </si>
  <si>
    <t>Este aspecto se trata de forma periódica en las reuniones de la AD y de los OO.GG. (actas).</t>
  </si>
  <si>
    <t>Plan estratégico</t>
  </si>
  <si>
    <t>Se dispone de un plan financiero a medio plazo.</t>
  </si>
  <si>
    <t>Se ha contado con grupos de trabajo para su desarrollo participando todas las áreas relevantes.</t>
  </si>
  <si>
    <t>Se han compartido con todos los stakeholders las principales líneas estrategicas (difusión pública, etc.).</t>
  </si>
  <si>
    <t>Se ha contado con áreas clave (que aplique en cada compañía) para validar ex-ante las iniciativas estratégicas del Plan (Control del Riesgo, Cumplimiento Normativo, Control de Gestión, Planificación estratégica, etc.).</t>
  </si>
  <si>
    <r>
      <t xml:space="preserve">Los atributos cumplidos por la organización en este eje han alcanzado una puntuación de 2,47,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</si>
  <si>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Se han fijado unos objetivos estrategicos para el desarrollo del negocio.</t>
  </si>
  <si>
    <t>Se informa periódicamente de su evolución y grado de avance a la AD y a los OO.GG.</t>
  </si>
  <si>
    <t>Se cuenta con un procedimiento de elaboración del Plan Estratégico.</t>
  </si>
  <si>
    <t>Se ha considerado en la formulación de la estrategia el perfil de riesgo y la evolución de los riesgos asociados al negocio (Financieros, Normativos, Tecnológicos, etc.).</t>
  </si>
  <si>
    <t>Se han definido objetivos cuantitativos y cualitativos a medio plazo.</t>
  </si>
  <si>
    <t>Se dispone de un proceso aprobado para el seguimiento periódico del grado de consecución de las iniciativas estratégicas del Plan.</t>
  </si>
  <si>
    <t xml:space="preserve">Se mantiene un cuadro de mando (balanced scorecard) con el resumen de la evolución de las iniciativas estratégicas (ejecutada, replanificada, desestimada, etc.). </t>
  </si>
  <si>
    <t>Se recalibra el Plan Estratégico ante la evolución de diferentes indicadores (umbrales o disparadores sobre diversos indicadores internos y/o externos, etc.)</t>
  </si>
  <si>
    <t>Se dispone de un Plan Estratégico estructurado, con unos objetivos estratégicos y unas iniciativas estratégicas asociadas.</t>
  </si>
  <si>
    <t>Se perfilan las iniciativas estratégicas en función de su relevancia y criticidad.</t>
  </si>
  <si>
    <t>Se mantiene un cuadro de mando (balanced scorecard) con el resumen de la evolución de los indicadores (KPIs) y su efecto en la consecución de los objetivos.</t>
  </si>
  <si>
    <t>Se utilizan metodologías avanzadas para el alineamiento permanente de las iniciativas desplegadas con la estrategia fijada (OKRs, etc.).</t>
  </si>
  <si>
    <t>Se dispone de una hoja de ruta con los principales hitos del Plan Estratégico (deadlines y dependencias).</t>
  </si>
  <si>
    <t>Se han aplicado metodologías "Top-down" y "Bottom-up" para la identificación y aprobación de iniciativas estratégicas.</t>
  </si>
  <si>
    <t>Se ha auditado el proceso de diseño, aprobación y seguimiento del Plan Estratégico.</t>
  </si>
  <si>
    <t>Se lleva a cabo el seguimiento estructurado de los indicadores cuantitativos y cualitativos asociados al Plan.</t>
  </si>
  <si>
    <t>Se realizan ejercicios de Business-Case para aceptar o rechazar iniciativas propuestas por las áreas.</t>
  </si>
  <si>
    <t>Comunicación interna y externa</t>
  </si>
  <si>
    <t>Se cuenta con una persona o equipo dedicado a la gestión de la comunicación.</t>
  </si>
  <si>
    <t>Se dispone de protocolos de actuación reglados para relacionarse con los medios de comunicación (relaciones institucionales).</t>
  </si>
  <si>
    <t>Se dispone de procedimientos internos que regulan los estándares para la comunicación interna (respecto a la diversidad lingüística, cultural, inclusión, etc.).</t>
  </si>
  <si>
    <t>Se dispone de un portal o ubicación específico de la cultura corporativo (o sus principales componentes) dentro de la intranet.</t>
  </si>
  <si>
    <r>
      <t xml:space="preserve">Los atributos cumplidos por la organización en este eje han alcanzado una puntuación de 2,30,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</si>
  <si>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Se dispone de protocolos generales para las comunicaciones internas.</t>
  </si>
  <si>
    <t>Se dispone de un manual o guía con el estilo de dirección de la organización.</t>
  </si>
  <si>
    <t>Se dispone de un buzon de ideas o sugerencias de mejora, tanto de empleados como de clientes.</t>
  </si>
  <si>
    <t>Se llevan a cabo evaluaciones de los impactos mediáticos conseguidos con las actuaciones (impacto en el valor de la marca).</t>
  </si>
  <si>
    <t>Se dispone de protocolos generales para las comunicaciones externas.</t>
  </si>
  <si>
    <t>Se dispone de protocolos de actuación para la generación y emisión de notas de prensa en respuesta a eventos de riesgo/oportunidad para la organización.</t>
  </si>
  <si>
    <t>Se dispone de Procedimientos y métricas para medir el impacto en diferentes medios (redes, prensa, televisión, etc.) de diferentes informaciones (positivas, negativas, neutras).</t>
  </si>
  <si>
    <t>Se dispone de un equipo que gestione y monitorice las redes o plataformas sociales de la compañía (linkedin, Twiter, Instagram, etc.).</t>
  </si>
  <si>
    <t>Se dispone de intranet y de web corporativa donde se difunde la información corporativa.</t>
  </si>
  <si>
    <t>Se dispone de Política de igualdad y procedimientos asociados para asegurar su cumplimiento.</t>
  </si>
  <si>
    <t xml:space="preserve">Está implantado el envio periódico de newsletters/boletines u otro tipo de comunicaciones internas, para mantener bien informada a la plantilla sobre aspectos de su interés. </t>
  </si>
  <si>
    <t>Se desarrolla un cuadro de mando y reporting a la Dirección de todas las actividades realizadas en esta materia (posicionamiento en rankings, valor de la marca, etc.).</t>
  </si>
  <si>
    <t>Se dispone de Política de diversidad cultural y procedimientos asociados para asegurar su cumplimiento.</t>
  </si>
  <si>
    <t>Se dispone de Procedimientos para la gestión de la intranet y la web corporativa.</t>
  </si>
  <si>
    <t>Se dispone de una estrategia definida para la mejora de la marca y el posicionamiento en los medios.</t>
  </si>
  <si>
    <t xml:space="preserve">Se dispone de protocolos de actuación reglados para la realización o asistencia a actos públicos y/o sociales. </t>
  </si>
  <si>
    <t>Se cuenta con un área o equipo que obtenga y filtre la información de los medios de interés para la organización (a diferentes niveles).</t>
  </si>
  <si>
    <t>Liderazgo</t>
  </si>
  <si>
    <t>Se dispone de un organigrama detallado de la organización.</t>
  </si>
  <si>
    <t xml:space="preserve">Se dispone de un marco de capacidades completo de liderazgo dentro del proceso de evaluación anual del desempeño de la organización.
</t>
  </si>
  <si>
    <t>La elusión de controles y normas internas es un aspecto clave en el sistema de control instalado en la organización, como muestra del ejemplo que da la Alta Dirección en el cumplimiento de las normas internas (liderando con el ejemplo).</t>
  </si>
  <si>
    <t>La primera línea ejecutiva lleva a cabo acciones concretas para desplegar la Cultura Corporativa dentro de la organización de forma periódica.</t>
  </si>
  <si>
    <r>
      <t xml:space="preserve">Los atributos cumplidos por la organización en este eje han alcanzado una puntuación de 2,57,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3,00.</t>
    </r>
  </si>
  <si>
    <t>Se dispone de un Comité ejecutivo o Comité de Dirección donde participa la Alta Dirección.</t>
  </si>
  <si>
    <t>Se dispone de una estructura jerárquica y funcional clara, con un modelo de escalado para la toma de las decisiones (con apoderamiento para las mismas).</t>
  </si>
  <si>
    <t>Se dispone de un mapa organizativo funcional, en el que se detalla tanto la misión de cada dirección, departamento o área, como sus principales funciones.</t>
  </si>
  <si>
    <t>Existen iniciativas o grupos de innovación transversales dentro de la organización para implantar nuevas formas o metodologías de trabajo (Lean, Agile, Scrum, etc.).</t>
  </si>
  <si>
    <t>La Alta Dirección lanza mensajes comportamentales a la organización a través de la intranet o a través de reuniones internas.</t>
  </si>
  <si>
    <t>Se dispone de un marco o guía para la toma de las decisiones en los diferentes comités ejecutivos de la organización (votación y formación de mayorías).</t>
  </si>
  <si>
    <t>Existen procedimientos o programas de mentoring para la inculcación de la Cultura Corporativa por parte de las primeras líneas ejecutivas a las nuevas incorporaciones.</t>
  </si>
  <si>
    <t>Se dispone de un marco de escalado de decisiones, identificando qué decisiones se tomarán a diferentes niveles (y con las decisiones previas necesarias).</t>
  </si>
  <si>
    <t>La forma de liderazgo es una capacidad considerada en el proceso de evaluación del equipo directivo de la organización.</t>
  </si>
  <si>
    <t>Se dispone de un Protocolo o Manual de estilo de dirección.</t>
  </si>
  <si>
    <t>X</t>
  </si>
  <si>
    <t>La Cultura Corporativa es tenida en cuenta en los procesos de crecimiento inorgánico de la compañía ("due diligence") para la toma de las decisiones.</t>
  </si>
  <si>
    <t>Existen iniciativas que fomenten desde la Alta Direccion la innovación y la creatividad de todos los empleados (se da voz a los equipos).</t>
  </si>
  <si>
    <t>Existe un alineamiento claro del Protocolo o Manual de estilo con la estrategia vigente.</t>
  </si>
  <si>
    <t>Se ha instalado un sistema de control para velar por el cumplimiento de las atribuciones y limitaciones establecidas en los principales ámbitos (compras, ventas, etc.).</t>
  </si>
  <si>
    <t>La Cultura Corporativa se despliega y se exige de forma transversal en toda la organización, todas las sociedades y todas las geografías (donde se ostente el control para ello).</t>
  </si>
  <si>
    <t>Se dispone de formación al alcance de todos los empleados sobre el estilo de liderazgo en la función directiva.</t>
  </si>
  <si>
    <t>Hay procedimientos de control expost o contraste para verificar la implementación de las decisiones tomadas por los principales comités u órganos de la organización.</t>
  </si>
  <si>
    <t>Código Ético y/o de Conducta (Políticas)</t>
  </si>
  <si>
    <t>Se dispone de un Código Ético o Código de Conducta.</t>
  </si>
  <si>
    <t>Se realiza formación periódica a todos los empleados de la organización en ambos ámbitos (Código Ético/Conflicto de Interés).</t>
  </si>
  <si>
    <t>Se lleva un registro de los incumplimientos observados sobre el Código Ético o Código de Conducta y los quebrantos reales o potenciales para la organización (quebrantos de riesgo operacional).</t>
  </si>
  <si>
    <t>Existe un régimen sancionador o penalizador para aquellos casos de incumplimiento por parte de proveedores o partners.</t>
  </si>
  <si>
    <r>
      <t xml:space="preserve">Los atributos cumplidos por la organización en este eje han alcanzado una puntuación de 2,53,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3,00.</t>
    </r>
  </si>
  <si>
    <t>El Código Ético o Código de Conducta se ha desplegado internamente a toda la organización.</t>
  </si>
  <si>
    <t>Se dispone de una función de control en 2ª línea con responsabilidades generales para velar por el conocimiento y cumplimiento del Código Ético y Código de Conducta por toda la organización y entes relacionados (proveedores, partners, etc.).</t>
  </si>
  <si>
    <t>Se dispone de actividades de control efectivas para prevenir e identificar los posibles casos de incumplimiento más releventes sobre el Código Ético o de Conducta (de mayor riesgo).</t>
  </si>
  <si>
    <t>Se llevan a cabo revisiones periódicas por parte de Auditoría Interna sobre el cumplimiento del Código Ético (Código de Conducta) y la gestión de los Conflictos de interés.</t>
  </si>
  <si>
    <t>El Código Ético o Código de Conducta está fácilmente disponible por toda la organización.</t>
  </si>
  <si>
    <t>Se cuenta con procedimientos reglados y un comité de disciplina para estudiar y, en su caso, sancionar los incumplimientos.</t>
  </si>
  <si>
    <t>Existe un modelo de reporting a la Alta Dirección y a los OO.GG. sobre la gestión de los conflictos de interés.</t>
  </si>
  <si>
    <t>Se informan periódicamente a los OO.GG. las incidencias o incumplimientos observados en el Código Ético o Código de Conducta (quebrantos asumidos junto con las sanciones aplicadas a los infractores).</t>
  </si>
  <si>
    <t>El Código Ético o Código de Conducta está alineado con los valores corporativos de la organización.</t>
  </si>
  <si>
    <t>Se identifican claramente los aspectos principales de la Cultura Corporativa en el Código Ético o Código de Conducta.</t>
  </si>
  <si>
    <t>Se han articulado procedimientos internos reglados para gestionar las potenciales amenazas al conflicto de interés por parte de la Alta Dirección o los ejecutivos apoderados (abstención en la toma de decisiones, voz sin voto, etc.).</t>
  </si>
  <si>
    <t>Se dispone de una Política de remuneraciones que fomenta la no realización de prácticas indebidas que pudieran atentar contra el Código Ético de la organización, contra el perfil de riesgo de la misma y prime la sostenibilidad a largo plazo de la compañía (criterios ODS, etc.).</t>
  </si>
  <si>
    <t>Se dispone de una Política de conflictos de interés, adecuadamente desplegada y que está disponible por toda la organización.</t>
  </si>
  <si>
    <t>Se recaba periódicamente (anualmente o en la incorporación) confirmación a todos los empleados sobre su conocimiento y cumplimiento del Código Ético o Código de Conducta y la Política de Conflictos de interés.</t>
  </si>
  <si>
    <t>Se dispone de un canal de denuncias para potenciales incumplimientos por parte de terceros (partners o proveedores de la compañía).</t>
  </si>
  <si>
    <t>Se incluyen pautas de conducta en las relaciones con proveedores (procedimiento de compras).</t>
  </si>
  <si>
    <t>Se realizan formaciones periódicas a todos los empleados donde se mide su nivel de conocimiento (test, encuestas, etc.).</t>
  </si>
  <si>
    <t>Responsabilidad penal corporativa</t>
  </si>
  <si>
    <t>Se consideran los riesgos penales en las actuaciones de la organización.</t>
  </si>
  <si>
    <t>Se dispone de los recursos (humanos y técnicos) adecuados y suficientes para llevar a cabo las actividades desarrolladas en el modelo de prevención de delitos.</t>
  </si>
  <si>
    <t>Se dispone de un Protocolo de actuación ante las Administraciones Públicas.</t>
  </si>
  <si>
    <t>Se dispone de un procedimiento interno para investigar a la mayor brevedad posible (con recursos internos o externos) los presuntos hechos delictivos.</t>
  </si>
  <si>
    <r>
      <t xml:space="preserve">Los atributos cumplidos por la organización en este eje han alcanzado una puntuación de 3,07, lo que le sitúa en un </t>
    </r>
    <r>
      <rPr>
        <b/>
        <u/>
        <sz val="10"/>
        <color theme="1"/>
        <rFont val="Calibri"/>
        <family val="2"/>
        <scheme val="minor"/>
      </rPr>
      <t>nivel Óptimo</t>
    </r>
    <r>
      <rPr>
        <sz val="10"/>
        <color theme="1"/>
        <rFont val="Calibri"/>
        <family val="2"/>
        <scheme val="minor"/>
      </rPr>
      <t>.
El objetivo de la organización en este eje es alcanzar un nivel óptimo con una puntuación de 3,75.</t>
    </r>
  </si>
  <si>
    <t>El riesgo penal se considera dentro del mapa de riesgos de la organización: como un riesgo/subriesgo o como un factor de riesgo.</t>
  </si>
  <si>
    <t>Se dispone de un plan de formación continua concreto para todo el personal de la organización en el ámbito del modelo de prevención de delitos.</t>
  </si>
  <si>
    <t>Se dispone de herramientas TIC para la gestión de los riesgos y controles asociadas al compliance penal, que permite garantizar su efectividad y adecuada supervisión.</t>
  </si>
  <si>
    <t>Se dispone de Políticas internas para combatir la corrupción y el fraude, así como procedimientos y controles que garantizar su cumplimiento.</t>
  </si>
  <si>
    <t>Se dispone de un modelo de prevención, gestión y control de los riesgos penales (prevención de delitos).</t>
  </si>
  <si>
    <t>Se dispone de una política contra la corrupción y el fraude.</t>
  </si>
  <si>
    <t>El modelo de prevención de delitos está adecuadamente adaptado a todas las geografías donde opera la compañía y está expuesta a un riesgo material.</t>
  </si>
  <si>
    <t>Auditoría Interna realiza revisiones periódicas del modelo de compliance penal, proponiendo las recomendaciones que considere oportunas y reportando sus conclusiones a los OO.GG.</t>
  </si>
  <si>
    <t>El modelo ha sido aprobado por la Alta Dirección y por los OO.GG. siendo adecuadamente desplegado a toda la organización.</t>
  </si>
  <si>
    <t>El modelo de prevención de delitos está alineado con la Cultura Corporativa, los valores, los objetivos estratégicos y la responsabilidad social corporativa de la organización.</t>
  </si>
  <si>
    <t>Se lleva a cabo una verificación periódica del modelo así como  su revisión continuada cuando su mantenimiento lo requiera o se produzcan cambios en la organización.</t>
  </si>
  <si>
    <t>El modelo de cumplimiento penal está certificado por un tercero independiente respecto a estándares normalizados (ISO, UNE, etc.).</t>
  </si>
  <si>
    <t>Se demuestra un adecuado compromiso por la cultura del compliance por parte de la Alta Dirección y los OO.GG. a través de las políticas implantadas y los niveles de tolerancia hacia los comportamientos contrarios.</t>
  </si>
  <si>
    <t>El modelo de prevención de delitos aplica a todos los negocios de la organización y a todos los niveles de la misma (incluida Alta Dirección y miembros del Consejo).</t>
  </si>
  <si>
    <t>Se emiten periódicamente Informes sobre el grado de cumplimiento del modelo de compliance penal, que se reportan a la Alta Dirección y a los OO.GG.</t>
  </si>
  <si>
    <t>Existe una unidad de la organización que es la responsable principal del modelo y del reporting de su evolución a la Alta Dirección y los OO.GG. (función del órgano de compliance penal).</t>
  </si>
  <si>
    <t>El sistema de compliance penal implantado cuenta con un robusto análisis de riesgos (actividades en cuyo ámbito se puedan cometer delitos) y actividades de control asociadas.</t>
  </si>
  <si>
    <t>Canal de denuncias interno y sistema disciplinario</t>
  </si>
  <si>
    <t>Se dispone de un canal interno de denuncias ante potenciales incumplimientos del Código Ético o de Conducta.</t>
  </si>
  <si>
    <t>Se cuenta con plazos establecidos para la gestión de las denuncias recibidas (acuse de recibo, medidas de protección del denunciante, análisis del caso, archivo, tramitación, etc.).</t>
  </si>
  <si>
    <t>Se dispone de un modelo integral de gestión del riesgo de fraude interno, con asignación de roles y responsabilidad y un modelo de gobernanza.</t>
  </si>
  <si>
    <t>Se dispone de un procedimientos interno para activar, en su caso, el ejercicio de las acciones penales que se consideren oportunas.</t>
  </si>
  <si>
    <r>
      <t xml:space="preserve">Los atributos cumplidos por la organización en este eje han alcanzado una puntuación de 2,80,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3,00.</t>
    </r>
  </si>
  <si>
    <t>Se dispone de un canal interno de denuncias ante potenciales incumplimientos de cualquier norma externa de obligado cumplimiento.</t>
  </si>
  <si>
    <t>Se cuenta con procedimientos específicos para garantizar la condifencialidad del denunciante.</t>
  </si>
  <si>
    <t>Se cuenta con procedimientos de coordinación entre las funciones de control responsables de la detección e investigación y el área de RRHH.</t>
  </si>
  <si>
    <t>Se dispone de criterios y umbrales reglados para la aplicación del régimen sancionador garantizando su homogeneidad.</t>
  </si>
  <si>
    <t>Se dispone de una canal interno de denuncias ante potenciales incumplimiento de otras normas internas (acoso laboral, discriminación, etc.).</t>
  </si>
  <si>
    <t>Se dispone de un régimen disciplinario que opera ante incumplimientos internos en atención a la normativa interna y legal de aplicación.</t>
  </si>
  <si>
    <t>Se cuenta con una política de remuneración afectada por potenciales incumplimientos en el ámbito disciplinario.</t>
  </si>
  <si>
    <t>Se realiza periódicamente un informe de conclusiones con las actividades desarrolladas a través del canal de denuncias y se reporta a la Alta Dirección y los OO.GG.</t>
  </si>
  <si>
    <t>El canal de denuncias está fácilmente accesible por todos los empleados y cuenta con instrucciones claras y precisas.</t>
  </si>
  <si>
    <t>Se cuenta con un modelo de gestión del canal de denuncias con roles y responsabilidades asignadas a áreas especializadas (funciones de control, RRHH, actividades externalizadas, etc.).</t>
  </si>
  <si>
    <t xml:space="preserve">El régimen disciplinario está adecuadamente desplegado dentro de la organización. </t>
  </si>
  <si>
    <t>Auditoría Interna realiza revisiones periódicas del funcionamiento del canal interno de denuncias, proponiendo las recomendaciones que considere oportunas y reportando sus conclusiones a los OO.GG.</t>
  </si>
  <si>
    <t>Se dispone de procedimientos de coordinación entre las áreas de la organización implicadas en la gestión del canal de denuncias.</t>
  </si>
  <si>
    <t>El régimen disciplinario está enmarcado en el convenio colectivo vigente y/o en las normas que apliquen en el ámbito laboral dentro de la jurisdicción.</t>
  </si>
  <si>
    <t>Se dispone de herramientas y procedimientos adecuados para custodiar toda la información referente a la gestión del canal con la confidencialidad requerida (acceso restringido, cadena de custodia de toda la documentación, etc.).</t>
  </si>
  <si>
    <t>Se dispone de procedimientos específicos para el desarrollo de las actividades de detección del fraude interno.</t>
  </si>
  <si>
    <t>Se realiza formación a todos los empleados y nuevas incorporaciones para el adecuado entendimiento del uso del canal de denuncias.</t>
  </si>
  <si>
    <t>Selección e incorporación del personal</t>
  </si>
  <si>
    <t>Se dispone de protocolos de actuación para la selección e incorporación del personal.</t>
  </si>
  <si>
    <r>
      <t xml:space="preserve">Se dispone de </t>
    </r>
    <r>
      <rPr>
        <i/>
        <sz val="10"/>
        <color theme="1"/>
        <rFont val="Calibri"/>
        <family val="2"/>
        <scheme val="minor"/>
      </rPr>
      <t>welcome pack</t>
    </r>
    <r>
      <rPr>
        <sz val="10"/>
        <color theme="1"/>
        <rFont val="Calibri"/>
        <family val="2"/>
        <scheme val="minor"/>
      </rPr>
      <t xml:space="preserve"> o programas específicos para las nuevas incorporaciones con el itinerarios formativo inicial, entre otros aspectos.</t>
    </r>
  </si>
  <si>
    <t>Se dispone de mentorización para las nuevas incorporaciones (por parte de personal de experiencia dentro de la organización).</t>
  </si>
  <si>
    <t>Se dispone de un plan de inclusión laboral de personas con condiciones especiales.</t>
  </si>
  <si>
    <r>
      <t xml:space="preserve">Los atributos cumplidos por la organización en este eje han alcanzado una puntuación de 2,13,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3,00.</t>
    </r>
  </si>
  <si>
    <t>Se cuenta con una Política de selección e incorporación del personal que está alineada con los valores y la Cultura Corporativa de la organización.</t>
  </si>
  <si>
    <t>Se dispone de formación de acogida en la que se incluyen aspectos relacionados con los valores y la Cultura Corporativa de la organización.</t>
  </si>
  <si>
    <t>Se solicitan los perfiles funcionales requeridos en la posición antes de la publicación de la oferta.</t>
  </si>
  <si>
    <t>Se proporciona al mercado información detallada sobre los aspectos relacionados con la selección e incorporación del personal (memoria de sostenibilidad, web, etc.).</t>
  </si>
  <si>
    <t>Se cuenta con un área o equipo especializado en la captación de talento (o se tiene subcontratado).</t>
  </si>
  <si>
    <t>Se realiza una planificación a medio plazo de la necesidad de contrataciones y su efecto en la Cultura Corporativa.</t>
  </si>
  <si>
    <t>Se dispone de políticas o procedimientos encaminados a la atracción del talento.</t>
  </si>
  <si>
    <t>Se desarrolla un plan de carrera a largo plazo para las nuevas incorporaciones al que se le hace seguimiento posteriormente.</t>
  </si>
  <si>
    <t>En las entrevistas o pruebas de selección se llevan a cabo actividades para identificar el mejor cumplimiento por los candidatos de los valores de la organización.</t>
  </si>
  <si>
    <t>Se tienen en cuenta los principales componentes de la Cultura Corporativa en el proceso de incorporación de nuevos empleados a la organización.</t>
  </si>
  <si>
    <t>Se gestionan acuerdos de colaboración con universidades u otros centros de formación.</t>
  </si>
  <si>
    <t>El cuadro de mando general o del plan estratégico de la organización incluye indicadores relacionados con las incorporaciones de personal y la medición de su desempeño según lo esperado.</t>
  </si>
  <si>
    <t>Se dispone de un protocolo de explicación previa al onboarding de las nuevas incorporaciones sobre la Cultura Corporativa de la organización.</t>
  </si>
  <si>
    <t>La compañía dispone de procedimientos internos claros en todas las áreas que facilita la incorporación de nuevos profesionales y la realización de las tareas.</t>
  </si>
  <si>
    <t>Se trabaja con empresas especializadas para la captación de directivos o consejeros.</t>
  </si>
  <si>
    <t>Se desarrollan actividades de encuesta o entrevista, a las nuevas incorporaciones, tras un periodo de tiempo (6 meses, 1 año, etc.) para obtener el feedback de la acogida en la compañía.</t>
  </si>
  <si>
    <t>Se dispone de un plan estratégico de RRHH donde se incluye la estrategia de las futuras incorporaciones.</t>
  </si>
  <si>
    <t>Retención, formación y carrera</t>
  </si>
  <si>
    <t>Se dispone de un equipo de RRHH que realiza la gestión de este ámbito dentro de la organización.</t>
  </si>
  <si>
    <t>Se dispone de un marco de competencias general de capacidades entre las cuales se incluyen aquellas relacionadas con los valores y la Cultura Corporativa.</t>
  </si>
  <si>
    <t>Están implantadas o se fomenta la implantación y utilización de metodologías de mejora de procesos (agile, lean, six sigma, etc.).</t>
  </si>
  <si>
    <t>Se dispone de capacidad y medios para desarrollar actividades de los procesos de forma deslocalizada (teletrabajo).</t>
  </si>
  <si>
    <r>
      <t xml:space="preserve">Los atributos cumplidos por la organización en este eje han alcanzado una puntuación de 2,37,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</si>
  <si>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La Dirección de RRHH tiene dentro de la organización la capacidad y autoridad suficiente para llevar a cabo las actividades de este ámbito.</t>
  </si>
  <si>
    <t>Se cuenta con un plan de sucesión de los directivos clave y miembros de los OO.GG., así como de retención del talento clave, lo que garantiza la continuidad de la organización.</t>
  </si>
  <si>
    <t>Se dispone un plan de carrera para el personal de mayor talento o mayor proyección dentro de la organización.</t>
  </si>
  <si>
    <t>Se participa activamente y se fomenta la participación en rankings sectoriales, nacionales y/o internacionales (Great Place to Work, etc.).</t>
  </si>
  <si>
    <t>Se dispone de políticas o protocolos internos para la retención del talento dentro de la organización (con umbrales o ratios de rotación deseados y máximos).</t>
  </si>
  <si>
    <t>Se realizan encuestas o entrevistas de forma masiva entre la plantilla para comprobar su grado de satisfacción con el trabajo dentro de la organización.</t>
  </si>
  <si>
    <t>Se dispone de procedimientos reglados para las promociones, donde se reconocen tanto los méritos laborales como la demostración de los valores corporativos.</t>
  </si>
  <si>
    <t>Se ha implantado y se fomenta la utilización de nuevas tecnologías (RPA, IA, IoT, ML, DL, etc.).</t>
  </si>
  <si>
    <t>Se dispone de un Plan de formación continua para toda la plantilla de la organización (con umbrales o ratios de formación anual deseados y mínimos). Aspecto que se fomenta y valora en las evaluaciones de desempeño periódicas.</t>
  </si>
  <si>
    <t>Se realizan entrevistas o encuestas con el personal que abandona la organización (exit meeting) para identificar los principales motivos de la salida, llevando a cabo análisis de los mismos.</t>
  </si>
  <si>
    <t>Se dispone de políticas de paridad en determinados niveles directivos u OO.GG.</t>
  </si>
  <si>
    <t>Se cuenta con Comités Ejecutivos de primer nivel donde se hace seguimiento de las plantilla y se escalan las conclusiones periódicamente a los OO.GG.</t>
  </si>
  <si>
    <t>Se dispone de un marco general de competencias y de capacidades que demuestra el compromiso de la organización con la Cultura Corporativa y los valores corporativos.</t>
  </si>
  <si>
    <t>Se realizan evaluaciones periódicas de desempeño a todos los empleados a través de un marco de capacidades y baremos objetivos y pre-establecidos.</t>
  </si>
  <si>
    <t>Se dispone de un cuadro de mando en el ámbito de la plantilla para monitorizar los principales indicadores: evolución de la plantilla, niveles  formativos, horas de formación anual, ratio de rotación, causas de las salidas, nivel de satisfacción de la plantilla, etc.</t>
  </si>
  <si>
    <t>Se gestionan y monitorizan indicadores relacionados con el ratio de rotación de empleados para identificar los motivos de la fuga de talento, llevando a cabo planes de acción.</t>
  </si>
  <si>
    <t>Se dispone de un plan de igualdad y medidas de control para garantizarlo.</t>
  </si>
  <si>
    <t>Retribución / 
Condiciones de trabajo y clima laboral</t>
  </si>
  <si>
    <t>Se dispone de unas condiciones generales acordadas entre la Dirección de la organización y los representes de los trabajadores (convenio), que acoge a todos los empleados, en todos los negocios y geografías.</t>
  </si>
  <si>
    <t>Se cuenta con comisiones especializadas u órganos dependientes del Consejo para velar por este ámbito (seguridad laboral, higiene, etc.).</t>
  </si>
  <si>
    <t>Se somete a revisión externa el modelo retributivo vigente.</t>
  </si>
  <si>
    <t>Desde la Dirección se fomentan nuevas formas de trabajo para la mejora de la eficiencia, enfoques más colaborativos entre departamentos, así como para la mejora de la conciliación familiar y las acciones de cooperación y voluntariado.</t>
  </si>
  <si>
    <r>
      <t xml:space="preserve">Los atributos cumplidos por la organización en este eje han alcanzado una puntuación de 2,70,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3,50.</t>
    </r>
  </si>
  <si>
    <t>En el convenio se encuentran reglados los principales aspectos en los cuales se muestra de forma clara la Cultura Corporativa de la organización.</t>
  </si>
  <si>
    <t>Se dispone de un Programa de Prevención de Riesgos Laborales.</t>
  </si>
  <si>
    <t>El Programa de Prevención de Riesgos Laborales es sometido periódicamente a revisión externa o certificación.</t>
  </si>
  <si>
    <t>Existen canales de comunicación habilitados para el colectivo de empleados (más allá del canal de denuncias) y se mantienen reuniones periódicas con este colectivo: eventos internos de la Alta Dirección, presentaciones, charlas, etc.</t>
  </si>
  <si>
    <t>Las variables consideradas en los planes de compensación tienen vinculación con criterios relacionados con la Cultura Corporativa.</t>
  </si>
  <si>
    <t>Se dispone de una dotación presupuestaria periódica para el mantenimiento y mejora de los puestos de trabajo.</t>
  </si>
  <si>
    <t>Se revisa por un experto independiente o por Auditoría Interna el cálculo de las remuneraciones variables o los bonus excepcionales del equipo directivo.</t>
  </si>
  <si>
    <r>
      <t>Se garantiza un empleo de calidad y bien remunerado para todo el personal, en todas las ubicaciones (</t>
    </r>
    <r>
      <rPr>
        <i/>
        <sz val="10"/>
        <color theme="1"/>
        <rFont val="Calibri"/>
        <family val="2"/>
        <scheme val="minor"/>
      </rPr>
      <t xml:space="preserve">benchmarking </t>
    </r>
    <r>
      <rPr>
        <sz val="10"/>
        <color theme="1"/>
        <rFont val="Calibri"/>
        <family val="2"/>
        <scheme val="minor"/>
      </rPr>
      <t>sectorial y por región) en linea con los objetivos ODS.</t>
    </r>
  </si>
  <si>
    <t>Se dispone de la identificación y evaluación de los principales riesgos laborales a los que están expuestos los empleados (x geografía / x actividad, etc.).</t>
  </si>
  <si>
    <t xml:space="preserve">Existe un protocolo de calidad de los espacios y los puestos para desempeñar cada uno de los trabajos. </t>
  </si>
  <si>
    <t>Se realiza un seguimiento de la brecha salarial vigente y se establecen planes de acción para su mitigación.</t>
  </si>
  <si>
    <t>Se dispone de un cuadro de mando en el ámbito de la plantilla para monitorizar los principales indicadores: salario medio, salario moda, brecha salarial, salario x geografía, salario x niveles, ratio de absentismo, nivel de satisfacción de la plantilla, etc.</t>
  </si>
  <si>
    <t>Se cuenta con un procedimiento claro y transparente para el cálculo de las remuneraciones (incluidas las variables.)</t>
  </si>
  <si>
    <t>El sistema de retribución está basado en objetivos medibles, cuantificables, específicos y realizables, que no fomenten la comisión de delitos ni malas prácticas.</t>
  </si>
  <si>
    <t>Se realizan encuestas periódicas al personal de la organización sobre clima laboral o reputación (en % representativos), siendo las mismas de forma anónima, publicándose los resultados y estableciéndose umbrales objetivo.</t>
  </si>
  <si>
    <t>Se realizan periódicamente encuestas de clima laboral analizando sus resultados y reportando resultados obtenidos y planes de mejora propuestos para la mejora a la alta Dirección.</t>
  </si>
  <si>
    <t>Se participa en rankings como "Great Place to Work" y similares, donde se compara el nivel de satisfacción de la plantilla con otras compañías de su sector. Se fijan planes de acción para mejorar el posicionamiento.</t>
  </si>
  <si>
    <t>Gestión de riesgos</t>
  </si>
  <si>
    <t>La organización dispone de una cultura corporativa de riesgos en sus principales actividades.</t>
  </si>
  <si>
    <t>Se dispone de metodologías concretas y claras para considerar el riesgo asociado a las operaciones (diseño de productos, emisión de ofertas, etc.).</t>
  </si>
  <si>
    <t>Se dispone de un mapa de riesgos (y se actualiza periódicamente - mínimo anual) respecto a las principales materias: financieros, operacionales, legales y cumplimiento, estratégicos, reputacionales, etc.</t>
  </si>
  <si>
    <t>Existen actividades encomendadas a las funciones de control y se cuenta con una Función de Gestión de Riesgos y una Función de Auditoría Interna con asignación de responsabilidades concretas.</t>
  </si>
  <si>
    <r>
      <t xml:space="preserve">Los atributos cumplidos por la organización en este eje han alcanzado una puntuación de 2,73,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</si>
  <si>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La organización gestiona sus principales riesgos sobre el negocio (financieros, operacionales, legales, cumplimiento, etc.)</t>
  </si>
  <si>
    <t>Se cuenta con un modelo estructurado de reporting del área de riesgos a los OO.GG.</t>
  </si>
  <si>
    <t>Se realizan revisiones periódicas de los marcos de control asociados a cada uno de los riesgos.</t>
  </si>
  <si>
    <t>Se dispone de Herramientas TIC para gestionar de forma adecuada y eficiente los principales ámbitos del ciclo de vida de la gestión de riesgos.</t>
  </si>
  <si>
    <t>La organización cuenta con una definición del nivel de apetito al riesgo alineada con su estrategia y con su Cultura Corporativa.</t>
  </si>
  <si>
    <t>Se dispone de un mapa de riesgos corporativo, donde se considera la Cultura Corporativa como un riesgo más, o al menos como un factor de riesgo horizontal con impacto en varios (reputacional, operacional, cumplimiento, estratégico, etc.).</t>
  </si>
  <si>
    <t>Se demuestra compromiso de la organización por revelar al mercado información detallada en el ámbito de la gestión del riesgo (reporting integrado, etc.).</t>
  </si>
  <si>
    <t>Existe una integración en la estrategia y en los procesos CORE de la compañía del factor de riesgo de Cultura Corporativa y todos sus aspectos asociados (sostenibilidad, cambio climático, inclusión, etc.).</t>
  </si>
  <si>
    <t>Se cuenta con un marco de gestión del riesgo estructurado (roles y responsabilidades de los OO.GG., de la Alta Dirección y de las funciones de control).</t>
  </si>
  <si>
    <t>Se dispone de una metodología completa para cubrir todo el ciclo de vida de la gestión de los riesgos (identificación, medición, gestión, monitorización, reporting, etc.).</t>
  </si>
  <si>
    <t>Se dispone de una metodología común para el desarrollo de las matrices de riesgos y controles.</t>
  </si>
  <si>
    <t>Existe una taxonomía definida en toda la compañía respecto a las actividades de gestión de riesgos.</t>
  </si>
  <si>
    <t>Se gestiona una batería de indicadores asociados al riesgo con diferentes niveles de alerta (umbrales de observación, etc.).</t>
  </si>
  <si>
    <t>Se asignan roles y responsabilidad en el ciclo de gestión del riesgo entre las diferentes líneas y/o direcciones de la compañía.</t>
  </si>
  <si>
    <t>Se dispone de un cuadro de mando con indicadores de riesgo, para su seguimiento por la Alta Dirección y por los OO.GG.</t>
  </si>
  <si>
    <t>Se dispone de matrices de riesgos y controles sobre los principales ámbitos que afectan a la compañía y se evalúa su alineamiento con el perfil y los niveles de tolerancia (basado en el riesgo residual).</t>
  </si>
  <si>
    <t>Se aboga por el cumplimiento de determinados estándares (ISO 31000, COSO ERM, etc.).</t>
  </si>
  <si>
    <t>Marco de control</t>
  </si>
  <si>
    <t>La organización dispone de una cultura corporativa de control en sus principales actividades.</t>
  </si>
  <si>
    <t>El Marco de Control asigna roles y responsabilidades concretas en el ámbito del control a las 3 Líneas.</t>
  </si>
  <si>
    <t>Se informa periódicamente a los OO.GG. por parte de un área especializada de los resultados de las actividades de control.</t>
  </si>
  <si>
    <t>Existen actividades encomendadas a las funciones de control y se cuenta con una Función de Control y una Función de Auditoría Interna con asignación de responsabilidades concretas.</t>
  </si>
  <si>
    <r>
      <t xml:space="preserve">Los atributos cumplidos por la organización en este eje han alcanzado una puntuación de 2,77,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</si>
  <si>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La organización cuenta con áreas o funciones de control.</t>
  </si>
  <si>
    <t>La funciones de control no combinan actividades que les supongan potenciales amenazas al desempeño de su función.</t>
  </si>
  <si>
    <t>Se realizan seguimientos periódicos de la situación de las recomendaciones emitidas por las funciones de control, que son reportados a los OO.GG.</t>
  </si>
  <si>
    <t>Existe compromiso por el cumplimiento del Marco COSO Control Interno (2013) ("Tone at the Top", etc.), SOX, o algún otro estándar internacional (ISO, etc.).</t>
  </si>
  <si>
    <t>Las funciones de control de la organización cuentan con su propio Estatuto o Reglamento de actividad.</t>
  </si>
  <si>
    <t>La organización ha adoptado el Modelo de 3 Líneas (M3L).</t>
  </si>
  <si>
    <t>Los responsables de las funciones de control acuden o pueden acudir a todas las reuniones o comités ejecutivos de la compañía (con voz y sin voto).</t>
  </si>
  <si>
    <t>Se dispone de Herramientas TIC para gestionar de forma adecuada y eficiente los principales ámbitos del sistema de control implantado (SCIIF, SCIINF, SOX, ISO, etc.).</t>
  </si>
  <si>
    <t>Las funciones de control tienen establecida una linea directa de reporting a los OO.GG. o en su defecto, a la primera linea ejecutiva.</t>
  </si>
  <si>
    <t>Existe independencia funcional por parte de las funciones de control (2ª y 3ª Línea) y los responsables de las funciones de control están ubicados a un nivel suficiente en el organigrama para asegurar los atributos de su Estatuto.</t>
  </si>
  <si>
    <t>Existe una metodología para llevar a cabo el diseño y efectividad de las actividades de control en toda la organización (matrices de riesgo y representación - mapas de calor, etc.).</t>
  </si>
  <si>
    <t>El nivel de compromiso demostrado de las primeras lineas con las funciones de control (cumplimiento de normas clave, ejecución en tiempo y forma de las recomendaciones, nivel a tención y disposición en las revisiones, etc.) tiene reflejo en la remuneración.</t>
  </si>
  <si>
    <t>Se trabaja en las funciones de control con un plan de actividades aprobado por los OO.GG.</t>
  </si>
  <si>
    <t>Existe una taxonomía definida en toda la compañía respecto a las actividades de control interno.</t>
  </si>
  <si>
    <t>Se dispone de procedimientos internos para la evaluación periódica del sistema de control, con base en pruebas sobre el diseño y efectividad de las principales actividades de control, informando de ello a los OO.GG.</t>
  </si>
  <si>
    <t>La remuneración de las funciones de control está generalmente desvinculada de los resultados de la compañía y de las actividades concretas que supervisan.</t>
  </si>
  <si>
    <t>Los OO.GG. o alguna de sus comisiones tienen encomendadas la función de velar por la adecuación y suficiencia del sistema de control interno implantado y vigente en la organización.</t>
  </si>
  <si>
    <t>Clientes</t>
  </si>
  <si>
    <t>Se considera el cliente como aspecto fundamental tanto en el diseño de la estrategia como en los procesos internos que tienen relación con clientes.</t>
  </si>
  <si>
    <t>Se cuenta con indicadores y tiempos máximos de respuesta y calidad en el servicio.</t>
  </si>
  <si>
    <t>Se cuenta con procedimientos de coordinación y monitorización en el caso de estar subcontratado el servicio de atención al cliente.</t>
  </si>
  <si>
    <t>Se dispone de herramientas de IT para una adecuada gestión de las quejas y reclamaciones a lo largo de su ciclo de vida.</t>
  </si>
  <si>
    <r>
      <t xml:space="preserve">Los atributos cumplidos por la organización en este eje han alcanzado una puntuación de 2,67,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</si>
  <si>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Se cuenta con un área o departamento especialista en la gestión de clientes que marca las directirces de actuación general en la organización de forma alineada con la Cultura Corporativa.</t>
  </si>
  <si>
    <t>Se cuenta con un departamento de marketing o publicidad que desarrolla todas las campañas y el posicionamiento de acuerdo con la Cultura Corporativa y la estrategia marcada.</t>
  </si>
  <si>
    <t>Se llevan a cabo actividades de mejora en el ámbito de la experiencia de cliente, donde se tienen en cuenta los inputs recibidos a través de diferentes medios y plataformas.</t>
  </si>
  <si>
    <t>El proceso de gestión de clientes durante todo su ciclo de vida (onboarding hasta fuga o cancelación) y a través de todos los canales son objeto de revisión por Auditoría Interna.</t>
  </si>
  <si>
    <t>Se dispone de protocolos generales de actuación con los clientes.</t>
  </si>
  <si>
    <t>Se dispone de un área o departamento especializado en la atención al cliente (con todos los recursos humanos y técnicos necesarios) durante todo el proceso de la venta o el servicio (para todos los canales y en todas las geografías relevantes).</t>
  </si>
  <si>
    <t>Se dispone de un área o equipo de diseño de producto o servicio, que tiene en consideración y aprueba en cada caso, que los mismos cumplen tanto con la normativa vigente como con los atributos de la Cultura Corporativa.</t>
  </si>
  <si>
    <t>Se dispone de cuadros de mando con indicadores de desempeño en este ámbito e indicadores de satisfacción de cliente con umbrales objetivo.</t>
  </si>
  <si>
    <t>Se dispone de un Servicio de Atención al Cliente, que entre otros cometidos, gestiona las quejas y reclamaciones de los clientes (en cualquiera de los canales).</t>
  </si>
  <si>
    <t>Se dispone de procedimientos específicos para el seguimiento de las quejas y reclamaciones de los clientes, hasta su cierre.</t>
  </si>
  <si>
    <t>Se realiza un informe o memoria periódica con la situación de las quejas y reclamaciones recibidas, las conclusiones alcanzadas y los efectos o quebrantos para la organización.</t>
  </si>
  <si>
    <t>Existen comites ejecutivos donde se realiza el seguimiento de toda la información relacionada con clientes y existe un canal de reporting periódico a los OO.GG.</t>
  </si>
  <si>
    <t>Se dispone de políticas y procedimientos asociados para la gestión del cliente durante todo el ciclo de venta o servicio que son coherentes con la Cultura Corporativa de la organización.</t>
  </si>
  <si>
    <t>Existen canales de comunicación habilitados que garanticen la atención para todos los colectivos (servicio de atención al cliente, chats de resolución de dudas, buzones de sugerencias, valoraciones en los puntos de atención o venta, etc.).</t>
  </si>
  <si>
    <t>Se dispone de procedimientos internos para una adecuada gestión y protección de los datos internos relacionados con los clientes y con las diferentes legislaciones a cumplir.</t>
  </si>
  <si>
    <t>Se realizan encuestas de satisfacción a los clientes de forma masiva, se analizan los resultados, se toman medidas y se reportan sus resultados a la Alta Dirección y a los OO.GG.</t>
  </si>
  <si>
    <t>Se realizan encuestas al resto de stakeholders (accionistas, inversores, proveedores, subcontratas/outsourcing, etc.) y se mantienen reuniones con algunos de estos colectivos.</t>
  </si>
  <si>
    <t>Proveedores</t>
  </si>
  <si>
    <t>Se dispone de protocolos generales de actuación con los proveedores.</t>
  </si>
  <si>
    <t>Existe un procedimiento completo que regula la selección y la forma de operar con los diferentes proveedores en todo el ciclo.</t>
  </si>
  <si>
    <t>Se cuenta con procedimientos formales de evaluación de calidad del proveedor (OTIF, etc.).</t>
  </si>
  <si>
    <t>Se establecen penalizaciones en contrato en función de la calidad del servicio prestado.</t>
  </si>
  <si>
    <r>
      <t xml:space="preserve">Los atributos cumplidos por la organización en este eje han alcanzado una puntuación de 2,73,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3,50.</t>
    </r>
  </si>
  <si>
    <t>Se dispone de un procedimiento general de compras.</t>
  </si>
  <si>
    <t>Existe una clasificación de criticidad de las actividades o funciones externalizadas (esenciales, etc.).</t>
  </si>
  <si>
    <t>Se llevan a cabo actividades de investigación sobre determinados proveedores en el ámbito de la reputación o judicial:  empresas sancionadas o con graves comportamientos que atenten contra la Etica de la organización o su Cultura Corporativa.</t>
  </si>
  <si>
    <t>Se establecen procedimientos de cumplimiento para el proveedor en todas las materias relevantes (sostenibilidad de proveedores, cerificaciones obligatorias, etc.).</t>
  </si>
  <si>
    <t>Existe un procedimiento reglado de selección de proveedores (homologación y evaluación periódica).</t>
  </si>
  <si>
    <t>Se cuenta con una política de externalización de servicios y funciones y con procesos y procedimientos para la adecuada gestión del servicio.</t>
  </si>
  <si>
    <t>Se dispone de procedimientos reglados para la gestión del proveedor en todas sus etapas: alta, licitación, contratación, facturación, pago, etc.</t>
  </si>
  <si>
    <t>El proceso de compras y las actividades externalizadas están dentro del alcance de Auditoría Interna y son revisadas periódicamente.</t>
  </si>
  <si>
    <t>Se cuenta con un área o departamento especialista en la gestión de proveedores o en el trato con proveedores que marca las directrices de actuación general en la organización de forma alineada con la Cultura Corporativa.</t>
  </si>
  <si>
    <t>Se cuenta con un registro de servicios y funciones externalizadas (con documentación asociadas: contratos, etc.).</t>
  </si>
  <si>
    <t>Se dispone de procedimientos internos para una adecuada gestión y protección de los datos internos relacionados con los proveedores y con las diferentes legislaciones a cumplir.</t>
  </si>
  <si>
    <t>Se dispone de un cuadro de mando en el ámbito de la gestión de proveedores que se comparte con la Alta Dirección periódicamente.</t>
  </si>
  <si>
    <t>Existe un procedimiento concreto de homologación de proveedores.</t>
  </si>
  <si>
    <t>Se dispone de BBDDs con proveedores potenciales (ya homologados).</t>
  </si>
  <si>
    <t>Se realizan encuestas a los usuarios sobre la calidad del proveedor o se les exige informes periódicos de evaluación.</t>
  </si>
  <si>
    <t>Se dispone de un cuadro de mando con indicadores para hacer seguimiento de la calidad de los bienes o servicios recibidos.</t>
  </si>
  <si>
    <t>Se cuenta con una plataforma de TIC para la adecuada gestión de las compras de bienes y servicios y la gestión de las relaciones con los proveedores.</t>
  </si>
  <si>
    <t>RSC y ESG</t>
  </si>
  <si>
    <t>La organización demuestra interés por mejorar su desempeño en los ámbitos de la Sostenibilidad y el Medioambiente.</t>
  </si>
  <si>
    <t>Se dispone de una estrategia u hoja de ruta con los próximos pasos para avanzar en el ámbito de la reputación corporativa con foco en la sostenibilidad y el medioambiente.</t>
  </si>
  <si>
    <t>Se revela información sobre la situación actual y el grado de cumplimiento de los compromisos adquiridos por la organización en este ámbito (web, informe de sostenibilidad, análisis de impacto en la sociedad, en el país, en la región, etc.).</t>
  </si>
  <si>
    <t>Se cuenta con Comités Ejecutivos para tratar los temas principales relacionados con los aspectos, sociales, medioambientales y gobierno corporativo.</t>
  </si>
  <si>
    <r>
      <t xml:space="preserve">Los atributos cumplidos por la organización en este eje han alcanzado una puntuación de 2,33, lo que le sitúa en un </t>
    </r>
    <r>
      <rPr>
        <b/>
        <u/>
        <sz val="10"/>
        <color theme="1"/>
        <rFont val="Calibri"/>
        <family val="2"/>
        <scheme val="minor"/>
      </rPr>
      <t>nivel Avanzado</t>
    </r>
    <r>
      <rPr>
        <sz val="10"/>
        <color theme="1"/>
        <rFont val="Calibri"/>
        <family val="2"/>
        <scheme val="minor"/>
      </rPr>
      <t>.
El objetivo de la organización en este eje es alcanzar un nivel óptimo con una puntuación de 3,25.</t>
    </r>
  </si>
  <si>
    <t>Se dispone de estrategias o protocolos de relación con los diferentes grupos de interés y de impacto buscado en la Sociedad.</t>
  </si>
  <si>
    <t>Se dispone de canales de comunicación permanentes con los princjpales grupos de interés, se realizan encuestas, entrevistas y su opinión es tenida encuenta en las acciones y estrategia de la organización.</t>
  </si>
  <si>
    <t>Se dispone de una taxonomía clara para el tratamiento de la información relacionada con los riesgos climáticos y medioambientales.</t>
  </si>
  <si>
    <t>Se cumple con la disciplina de mercado instada por CNMV (u organismos homólogos) para sociedades cotizadas.</t>
  </si>
  <si>
    <t>Se dispone de Políticas de Gobierno Corporativo y procedimientos que aseguran la transparencia con todos los grupos de interés.</t>
  </si>
  <si>
    <t>Los Objetivos de Desarrollo Sostenible (ODS) han sido aspectos clave en la definición de la Cultura Corporativa de la organzación así como de la estrategia corporativa vigente.</t>
  </si>
  <si>
    <t>Se dispone de indicadores de desempeño con umbrales objetivo que se siguen periódicamente y se comparten con la Alta Dirección para la toma de decisiones (mediciones de la reputación, de la huella de carbono, de la brecha salarial, etc.).</t>
  </si>
  <si>
    <t>Se dispone de una estrategia clara con indicadores sobre los ámbitos de sostenibilidad y medioambiente (compromiso de descarbonización, etc.).</t>
  </si>
  <si>
    <t>La organización publica junto con su Informe anual los aspectos más relevantes relacionados con su responsabilidad social.</t>
  </si>
  <si>
    <t>Se dispone de políticas de igualdad, conciliación, acoso, etc. aprobadas por los OO.GG. en todas las geografías así como procedimientos y acciones concretas asociadas para su consecución.</t>
  </si>
  <si>
    <t>La Función de Auditoría Interna tiene encomendadas labores de aseguramiento sobre estas materias y lleva a cabo revisiones de forma periódica.</t>
  </si>
  <si>
    <t>Se dispone un modelo de reporting a los OO.GG. sobre la situación de la organización en este ámbito, demostrando el Consejo su implicación con el desarrollo y consecución de los objetivos.</t>
  </si>
  <si>
    <t>Se dispone de políticas y procedimientos para la gestión de los riesgos climáticos, medioambientales y reputacionales.</t>
  </si>
  <si>
    <t>Se considera el riesgo climático como un riesgo o un factor de riesgo dentro del mapa de riesgos corporativo (tanto físicos como de transición).</t>
  </si>
  <si>
    <t>Se cuenta con certificaciones externas sobre determinados indicadores y los compromisos adquiridos (huella de carbono, descarbonización, inversiones verdes, etc.).</t>
  </si>
  <si>
    <t>Los OO.GG. y la Alta Dirección han asumido determinadas responsabilidades en el seguimiento de estas iniciativas. Se demuestra compromiso e involucración por parte de estos colectivos.</t>
  </si>
  <si>
    <t>Las funciones de gestión de riesgos y de cumplimiento tienen asignadas funciones de supervisión para velar por el adecuado cumplimiento de las normativas aplicables y los compromisos asumidos por la organización.</t>
  </si>
  <si>
    <t>Rango</t>
  </si>
  <si>
    <t>Nivel Aseg.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</si>
</sst>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b/>
      <sz val="11"/>
      <color theme="1"/>
      <name val="Calibri"/>
      <family val="2"/>
      <scheme val="minor"/>
    </font>
    <font>
      <b/>
      <sz val="11"/>
      <color indexed="8"/>
      <name val="Calibri"/>
      <family val="2"/>
      <scheme val="minor"/>
    </font>
    <font>
      <i/>
      <sz val="11"/>
      <color rgb="FF7030A0"/>
      <name val="Calibri"/>
      <family val="2"/>
      <scheme val="minor"/>
    </font>
    <font>
      <b/>
      <sz val="12"/>
      <color theme="1"/>
      <name val="Calibri"/>
      <family val="2"/>
      <scheme val="minor"/>
    </font>
    <font>
      <b/>
      <sz val="13"/>
      <color theme="1"/>
      <name val="Calibri"/>
      <family val="2"/>
      <scheme val="minor"/>
    </font>
    <font>
      <sz val="10"/>
      <color theme="1"/>
      <name val="Calibri"/>
      <family val="2"/>
      <scheme val="minor"/>
    </font>
    <font>
      <sz val="11"/>
      <color theme="1"/>
      <name val="Calibri"/>
      <family val="2"/>
      <scheme val="minor"/>
    </font>
    <font>
      <sz val="11"/>
      <color theme="0"/>
      <name val="Calibri"/>
      <family val="2"/>
      <scheme val="minor"/>
    </font>
    <font>
      <b/>
      <sz val="12"/>
      <color indexed="8"/>
      <name val="Calibri"/>
      <family val="2"/>
      <scheme val="minor"/>
    </font>
    <font>
      <sz val="12"/>
      <color theme="1"/>
      <name val="Calibri"/>
      <family val="2"/>
      <scheme val="minor"/>
    </font>
    <font>
      <b/>
      <sz val="12"/>
      <color theme="0"/>
      <name val="Calibri"/>
      <family val="2"/>
      <scheme val="minor"/>
    </font>
    <font>
      <sz val="11"/>
      <color rgb="FFFF0000"/>
      <name val="Calibri"/>
      <family val="2"/>
      <scheme val="minor"/>
    </font>
    <font>
      <sz val="20"/>
      <color theme="3" tint="0.39997558519241921"/>
      <name val="Stencil"/>
      <family val="5"/>
    </font>
    <font>
      <sz val="20"/>
      <color theme="3" tint="0.39997558519241921"/>
      <name val="Calibri"/>
      <family val="2"/>
      <scheme val="minor"/>
    </font>
    <font>
      <b/>
      <sz val="16"/>
      <color rgb="FFFF0000"/>
      <name val="Calibri"/>
      <family val="2"/>
      <scheme val="minor"/>
    </font>
    <font>
      <sz val="13"/>
      <color theme="1"/>
      <name val="Calibri"/>
      <family val="2"/>
      <scheme val="minor"/>
    </font>
    <font>
      <b/>
      <sz val="10"/>
      <color theme="1"/>
      <name val="Calibri"/>
      <family val="2"/>
      <scheme val="minor"/>
    </font>
    <font>
      <b/>
      <sz val="11"/>
      <color rgb="FF00B050"/>
      <name val="Wingdings 2"/>
      <family val="1"/>
      <charset val="2"/>
    </font>
    <font>
      <i/>
      <sz val="10"/>
      <color theme="1"/>
      <name val="Calibri"/>
      <family val="2"/>
      <scheme val="minor"/>
    </font>
    <font>
      <b/>
      <sz val="11"/>
      <color rgb="FFFF0000"/>
      <name val="Calibri"/>
      <family val="2"/>
      <scheme val="minor"/>
    </font>
    <font>
      <b/>
      <sz val="12"/>
      <color rgb="FFC00000"/>
      <name val="Calibri"/>
      <family val="2"/>
      <scheme val="minor"/>
    </font>
    <font>
      <b/>
      <u/>
      <sz val="10"/>
      <color theme="1"/>
      <name val="Calibri"/>
      <family val="2"/>
      <scheme val="minor"/>
    </font>
    <font>
      <b/>
      <sz val="13"/>
      <color theme="0" tint="-4.9989318521683403E-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EBF6F9"/>
        <bgColor indexed="64"/>
      </patternFill>
    </fill>
    <fill>
      <patternFill patternType="solid">
        <fgColor theme="5" tint="0.79998168889431442"/>
        <bgColor indexed="64"/>
      </patternFill>
    </fill>
    <fill>
      <patternFill patternType="solid">
        <fgColor theme="0" tint="-0.14999847407452621"/>
        <bgColor indexed="64"/>
      </patternFill>
    </fill>
    <fill>
      <patternFill patternType="gray0625">
        <bgColor rgb="FFEBF6F9"/>
      </patternFill>
    </fill>
    <fill>
      <patternFill patternType="gray0625">
        <bgColor theme="0"/>
      </patternFill>
    </fill>
    <fill>
      <patternFill patternType="solid">
        <fgColor theme="1"/>
        <bgColor indexed="64"/>
      </patternFill>
    </fill>
  </fills>
  <borders count="126">
    <border>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style="thin">
        <color auto="1"/>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style="thin">
        <color auto="1"/>
      </right>
      <top style="dashed">
        <color indexed="64"/>
      </top>
      <bottom style="dashed">
        <color indexed="64"/>
      </bottom>
      <diagonal/>
    </border>
    <border>
      <left style="thin">
        <color auto="1"/>
      </left>
      <right/>
      <top style="dashed">
        <color indexed="64"/>
      </top>
      <bottom style="dashed">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indexed="64"/>
      </top>
      <bottom/>
      <diagonal/>
    </border>
    <border>
      <left/>
      <right style="thin">
        <color auto="1"/>
      </right>
      <top style="thin">
        <color indexed="64"/>
      </top>
      <bottom style="dashed">
        <color indexed="64"/>
      </bottom>
      <diagonal/>
    </border>
    <border>
      <left/>
      <right/>
      <top style="thin">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auto="1"/>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auto="1"/>
      </left>
      <right style="thin">
        <color auto="1"/>
      </right>
      <top style="dashed">
        <color auto="1"/>
      </top>
      <bottom style="medium">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auto="1"/>
      </bottom>
      <diagonal/>
    </border>
    <border>
      <left style="dashed">
        <color indexed="64"/>
      </left>
      <right style="thin">
        <color auto="1"/>
      </right>
      <top style="thin">
        <color indexed="64"/>
      </top>
      <bottom style="dashed">
        <color indexed="64"/>
      </bottom>
      <diagonal/>
    </border>
    <border>
      <left style="medium">
        <color indexed="64"/>
      </left>
      <right/>
      <top/>
      <bottom style="dashed">
        <color auto="1"/>
      </bottom>
      <diagonal/>
    </border>
    <border>
      <left style="dashed">
        <color indexed="64"/>
      </left>
      <right style="thin">
        <color auto="1"/>
      </right>
      <top/>
      <bottom style="dashed">
        <color indexed="64"/>
      </bottom>
      <diagonal/>
    </border>
    <border>
      <left style="medium">
        <color indexed="64"/>
      </left>
      <right/>
      <top style="dashed">
        <color auto="1"/>
      </top>
      <bottom style="medium">
        <color indexed="64"/>
      </bottom>
      <diagonal/>
    </border>
    <border>
      <left style="dashed">
        <color indexed="64"/>
      </left>
      <right style="thin">
        <color auto="1"/>
      </right>
      <top style="dashed">
        <color auto="1"/>
      </top>
      <bottom style="medium">
        <color indexed="64"/>
      </bottom>
      <diagonal/>
    </border>
    <border>
      <left style="medium">
        <color indexed="64"/>
      </left>
      <right style="medium">
        <color indexed="64"/>
      </right>
      <top/>
      <bottom style="medium">
        <color indexed="64"/>
      </bottom>
      <diagonal/>
    </border>
    <border>
      <left style="medium">
        <color auto="1"/>
      </left>
      <right style="medium">
        <color auto="1"/>
      </right>
      <top style="thin">
        <color auto="1"/>
      </top>
      <bottom style="dashed">
        <color auto="1"/>
      </bottom>
      <diagonal/>
    </border>
    <border>
      <left style="medium">
        <color auto="1"/>
      </left>
      <right style="medium">
        <color auto="1"/>
      </right>
      <top/>
      <bottom style="thin">
        <color auto="1"/>
      </bottom>
      <diagonal/>
    </border>
    <border>
      <left style="medium">
        <color auto="1"/>
      </left>
      <right style="medium">
        <color indexed="64"/>
      </right>
      <top style="dashed">
        <color auto="1"/>
      </top>
      <bottom style="medium">
        <color indexed="64"/>
      </bottom>
      <diagonal/>
    </border>
    <border>
      <left style="medium">
        <color auto="1"/>
      </left>
      <right style="medium">
        <color indexed="64"/>
      </right>
      <top style="dashed">
        <color auto="1"/>
      </top>
      <bottom style="dashed">
        <color auto="1"/>
      </bottom>
      <diagonal/>
    </border>
    <border>
      <left style="medium">
        <color auto="1"/>
      </left>
      <right/>
      <top style="thin">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right style="thin">
        <color auto="1"/>
      </right>
      <top style="medium">
        <color indexed="64"/>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style="hair">
        <color auto="1"/>
      </right>
      <top style="medium">
        <color indexed="64"/>
      </top>
      <bottom style="hair">
        <color auto="1"/>
      </bottom>
      <diagonal/>
    </border>
    <border>
      <left style="thin">
        <color auto="1"/>
      </left>
      <right style="hair">
        <color auto="1"/>
      </right>
      <top style="hair">
        <color auto="1"/>
      </top>
      <bottom style="hair">
        <color auto="1"/>
      </bottom>
      <diagonal/>
    </border>
    <border>
      <left/>
      <right style="thin">
        <color auto="1"/>
      </right>
      <top/>
      <bottom style="hair">
        <color auto="1"/>
      </bottom>
      <diagonal/>
    </border>
    <border>
      <left/>
      <right style="medium">
        <color indexed="64"/>
      </right>
      <top style="medium">
        <color indexed="64"/>
      </top>
      <bottom style="hair">
        <color auto="1"/>
      </bottom>
      <diagonal/>
    </border>
    <border>
      <left/>
      <right style="medium">
        <color indexed="64"/>
      </right>
      <top style="hair">
        <color auto="1"/>
      </top>
      <bottom style="hair">
        <color auto="1"/>
      </bottom>
      <diagonal/>
    </border>
    <border>
      <left style="thin">
        <color auto="1"/>
      </left>
      <right style="hair">
        <color auto="1"/>
      </right>
      <top/>
      <bottom style="hair">
        <color auto="1"/>
      </bottom>
      <diagonal/>
    </border>
    <border>
      <left style="hair">
        <color auto="1"/>
      </left>
      <right style="medium">
        <color indexed="64"/>
      </right>
      <top style="hair">
        <color auto="1"/>
      </top>
      <bottom style="hair">
        <color auto="1"/>
      </bottom>
      <diagonal/>
    </border>
    <border>
      <left/>
      <right style="medium">
        <color indexed="64"/>
      </right>
      <top style="medium">
        <color indexed="64"/>
      </top>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thin">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hair">
        <color auto="1"/>
      </left>
      <right style="thin">
        <color indexed="64"/>
      </right>
      <top style="hair">
        <color auto="1"/>
      </top>
      <bottom style="thin">
        <color indexed="64"/>
      </bottom>
      <diagonal/>
    </border>
    <border>
      <left/>
      <right style="thin">
        <color indexed="64"/>
      </right>
      <top style="thin">
        <color indexed="64"/>
      </top>
      <bottom style="hair">
        <color auto="1"/>
      </bottom>
      <diagonal/>
    </border>
    <border>
      <left/>
      <right style="medium">
        <color indexed="64"/>
      </right>
      <top style="thin">
        <color indexed="64"/>
      </top>
      <bottom style="hair">
        <color auto="1"/>
      </bottom>
      <diagonal/>
    </border>
    <border>
      <left style="medium">
        <color indexed="64"/>
      </left>
      <right style="dashed">
        <color indexed="64"/>
      </right>
      <top style="thin">
        <color indexed="64"/>
      </top>
      <bottom/>
      <diagonal/>
    </border>
    <border>
      <left style="dashed">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left style="hair">
        <color auto="1"/>
      </left>
      <right style="medium">
        <color auto="1"/>
      </right>
      <top style="thin">
        <color auto="1"/>
      </top>
      <bottom style="hair">
        <color auto="1"/>
      </bottom>
      <diagonal/>
    </border>
    <border>
      <left style="medium">
        <color indexed="64"/>
      </left>
      <right/>
      <top/>
      <bottom/>
      <diagonal/>
    </border>
    <border>
      <left style="medium">
        <color indexed="64"/>
      </left>
      <right/>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hair">
        <color auto="1"/>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style="hair">
        <color indexed="64"/>
      </top>
      <bottom style="thin">
        <color indexed="64"/>
      </bottom>
      <diagonal/>
    </border>
    <border>
      <left/>
      <right style="medium">
        <color indexed="64"/>
      </right>
      <top style="hair">
        <color auto="1"/>
      </top>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hair">
        <color auto="1"/>
      </right>
      <top style="hair">
        <color auto="1"/>
      </top>
      <bottom/>
      <diagonal/>
    </border>
    <border>
      <left/>
      <right style="thin">
        <color auto="1"/>
      </right>
      <top style="hair">
        <color auto="1"/>
      </top>
      <bottom/>
      <diagonal/>
    </border>
    <border>
      <left/>
      <right style="medium">
        <color indexed="64"/>
      </right>
      <top/>
      <bottom/>
      <diagonal/>
    </border>
    <border>
      <left style="thin">
        <color auto="1"/>
      </left>
      <right/>
      <top style="hair">
        <color auto="1"/>
      </top>
      <bottom style="thin">
        <color auto="1"/>
      </bottom>
      <diagonal/>
    </border>
    <border>
      <left style="thin">
        <color auto="1"/>
      </left>
      <right/>
      <top style="hair">
        <color auto="1"/>
      </top>
      <bottom style="medium">
        <color auto="1"/>
      </bottom>
      <diagonal/>
    </border>
    <border>
      <left style="hair">
        <color auto="1"/>
      </left>
      <right style="thin">
        <color indexed="64"/>
      </right>
      <top style="hair">
        <color auto="1"/>
      </top>
      <bottom style="medium">
        <color auto="1"/>
      </bottom>
      <diagonal/>
    </border>
    <border>
      <left/>
      <right/>
      <top style="medium">
        <color indexed="64"/>
      </top>
      <bottom/>
      <diagonal/>
    </border>
    <border>
      <left style="hair">
        <color auto="1"/>
      </left>
      <right style="thin">
        <color indexed="64"/>
      </right>
      <top/>
      <bottom style="thin">
        <color indexed="64"/>
      </bottom>
      <diagonal/>
    </border>
    <border>
      <left style="thin">
        <color auto="1"/>
      </left>
      <right style="hair">
        <color auto="1"/>
      </right>
      <top style="hair">
        <color auto="1"/>
      </top>
      <bottom style="thin">
        <color indexed="64"/>
      </bottom>
      <diagonal/>
    </border>
    <border>
      <left/>
      <right style="thin">
        <color auto="1"/>
      </right>
      <top style="hair">
        <color auto="1"/>
      </top>
      <bottom style="thin">
        <color indexed="64"/>
      </bottom>
      <diagonal/>
    </border>
    <border>
      <left/>
      <right style="medium">
        <color indexed="64"/>
      </right>
      <top style="hair">
        <color auto="1"/>
      </top>
      <bottom style="thin">
        <color indexed="64"/>
      </bottom>
      <diagonal/>
    </border>
    <border>
      <left style="medium">
        <color indexed="64"/>
      </left>
      <right style="hair">
        <color indexed="64"/>
      </right>
      <top/>
      <bottom style="thin">
        <color indexed="64"/>
      </bottom>
      <diagonal/>
    </border>
    <border>
      <left style="thin">
        <color auto="1"/>
      </left>
      <right/>
      <top/>
      <bottom style="medium">
        <color auto="1"/>
      </bottom>
      <diagonal/>
    </border>
    <border>
      <left style="hair">
        <color auto="1"/>
      </left>
      <right style="thin">
        <color indexed="64"/>
      </right>
      <top/>
      <bottom style="medium">
        <color auto="1"/>
      </bottom>
      <diagonal/>
    </border>
    <border>
      <left style="thin">
        <color indexed="64"/>
      </left>
      <right style="thin">
        <color indexed="64"/>
      </right>
      <top/>
      <bottom style="hair">
        <color indexed="64"/>
      </bottom>
      <diagonal/>
    </border>
    <border>
      <left style="thin">
        <color auto="1"/>
      </left>
      <right style="hair">
        <color auto="1"/>
      </right>
      <top style="hair">
        <color auto="1"/>
      </top>
      <bottom style="medium">
        <color auto="1"/>
      </bottom>
      <diagonal/>
    </border>
    <border>
      <left/>
      <right style="thin">
        <color auto="1"/>
      </right>
      <top style="hair">
        <color auto="1"/>
      </top>
      <bottom style="medium">
        <color auto="1"/>
      </bottom>
      <diagonal/>
    </border>
    <border>
      <left/>
      <right style="medium">
        <color indexed="64"/>
      </right>
      <top/>
      <bottom style="medium">
        <color auto="1"/>
      </bottom>
      <diagonal/>
    </border>
    <border>
      <left style="thin">
        <color auto="1"/>
      </left>
      <right/>
      <top/>
      <bottom/>
      <diagonal/>
    </border>
    <border>
      <left style="hair">
        <color auto="1"/>
      </left>
      <right style="thin">
        <color indexed="64"/>
      </right>
      <top/>
      <bottom/>
      <diagonal/>
    </border>
    <border>
      <left/>
      <right style="medium">
        <color indexed="64"/>
      </right>
      <top style="hair">
        <color auto="1"/>
      </top>
      <bottom style="medium">
        <color auto="1"/>
      </bottom>
      <diagonal/>
    </border>
    <border>
      <left style="medium">
        <color indexed="64"/>
      </left>
      <right style="hair">
        <color indexed="64"/>
      </right>
      <top style="medium">
        <color indexed="64"/>
      </top>
      <bottom/>
      <diagonal/>
    </border>
  </borders>
  <cellStyleXfs count="2">
    <xf numFmtId="0" fontId="0" fillId="0" borderId="0"/>
    <xf numFmtId="9" fontId="7" fillId="0" borderId="0" applyFont="0" applyFill="0" applyBorder="0" applyAlignment="0" applyProtection="0"/>
  </cellStyleXfs>
  <cellXfs count="284">
    <xf numFmtId="0" fontId="0" fillId="0" borderId="0" xfId="0"/>
    <xf numFmtId="0" fontId="0" fillId="2" borderId="0" xfId="0" applyFill="1"/>
    <xf numFmtId="0" fontId="3" fillId="2" borderId="0" xfId="0" applyFont="1" applyFill="1"/>
    <xf numFmtId="0" fontId="0" fillId="3" borderId="4" xfId="0" applyFill="1" applyBorder="1"/>
    <xf numFmtId="0" fontId="0" fillId="3" borderId="6" xfId="0" applyFill="1" applyBorder="1"/>
    <xf numFmtId="0" fontId="1" fillId="4" borderId="3" xfId="0" applyFont="1" applyFill="1" applyBorder="1" applyAlignment="1">
      <alignment horizontal="center" wrapText="1"/>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21" xfId="0" applyFont="1" applyFill="1" applyBorder="1" applyAlignment="1">
      <alignment horizontal="center" vertical="center" wrapText="1"/>
    </xf>
    <xf numFmtId="0" fontId="1" fillId="4" borderId="8" xfId="0" applyFont="1" applyFill="1" applyBorder="1" applyAlignment="1">
      <alignment horizontal="center"/>
    </xf>
    <xf numFmtId="0" fontId="2" fillId="4" borderId="2" xfId="0" applyFont="1" applyFill="1" applyBorder="1" applyAlignment="1">
      <alignment horizontal="center"/>
    </xf>
    <xf numFmtId="0" fontId="0" fillId="2" borderId="0" xfId="0" applyFill="1" applyAlignment="1">
      <alignment vertical="center"/>
    </xf>
    <xf numFmtId="0" fontId="6" fillId="2" borderId="0" xfId="0" applyFont="1" applyFill="1"/>
    <xf numFmtId="0" fontId="6" fillId="2" borderId="15" xfId="0" applyFont="1" applyFill="1" applyBorder="1" applyAlignment="1">
      <alignment vertical="top" wrapText="1"/>
    </xf>
    <xf numFmtId="0" fontId="6" fillId="6" borderId="5" xfId="0" applyFont="1" applyFill="1" applyBorder="1" applyAlignment="1">
      <alignment vertical="top"/>
    </xf>
    <xf numFmtId="0" fontId="6" fillId="2" borderId="13" xfId="0" applyFont="1" applyFill="1" applyBorder="1" applyAlignment="1">
      <alignment vertical="top"/>
    </xf>
    <xf numFmtId="0" fontId="6" fillId="6" borderId="10" xfId="0" applyFont="1" applyFill="1" applyBorder="1" applyAlignment="1">
      <alignment vertical="top"/>
    </xf>
    <xf numFmtId="0" fontId="4" fillId="4" borderId="8" xfId="0" applyFont="1" applyFill="1" applyBorder="1" applyAlignment="1">
      <alignment horizontal="center" vertical="center"/>
    </xf>
    <xf numFmtId="0" fontId="9" fillId="4" borderId="2" xfId="0" applyFont="1" applyFill="1" applyBorder="1" applyAlignment="1">
      <alignment horizontal="center" vertical="center"/>
    </xf>
    <xf numFmtId="0" fontId="10" fillId="2" borderId="0" xfId="0" applyFont="1" applyFill="1" applyAlignment="1">
      <alignment vertical="center"/>
    </xf>
    <xf numFmtId="0" fontId="4" fillId="5" borderId="1"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8" fillId="2" borderId="0" xfId="0" applyFont="1" applyFill="1" applyAlignment="1">
      <alignment horizontal="center" vertical="center"/>
    </xf>
    <xf numFmtId="164" fontId="8" fillId="2" borderId="0" xfId="0" applyNumberFormat="1" applyFont="1" applyFill="1" applyAlignment="1">
      <alignment horizontal="center" vertical="center"/>
    </xf>
    <xf numFmtId="0" fontId="11" fillId="2" borderId="0" xfId="0" applyFont="1" applyFill="1"/>
    <xf numFmtId="9" fontId="8" fillId="2" borderId="0" xfId="1" applyFont="1" applyFill="1" applyAlignment="1">
      <alignment horizontal="center" vertical="center"/>
    </xf>
    <xf numFmtId="0" fontId="4" fillId="5" borderId="42" xfId="0" applyFont="1" applyFill="1" applyBorder="1" applyAlignment="1">
      <alignment horizontal="center" vertical="center" wrapText="1"/>
    </xf>
    <xf numFmtId="0" fontId="4" fillId="3" borderId="48" xfId="0" applyFont="1" applyFill="1" applyBorder="1" applyAlignment="1">
      <alignment vertical="center" wrapText="1"/>
    </xf>
    <xf numFmtId="0" fontId="5" fillId="3" borderId="47"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4" fillId="3" borderId="50" xfId="0" applyFont="1" applyFill="1" applyBorder="1" applyAlignment="1">
      <alignment vertical="center" wrapText="1"/>
    </xf>
    <xf numFmtId="0" fontId="5" fillId="3" borderId="51" xfId="0" applyFont="1" applyFill="1" applyBorder="1" applyAlignment="1">
      <alignment horizontal="center" vertical="center" wrapText="1"/>
    </xf>
    <xf numFmtId="0" fontId="4" fillId="3" borderId="52" xfId="0" applyFont="1" applyFill="1" applyBorder="1" applyAlignment="1">
      <alignment vertical="center" wrapText="1"/>
    </xf>
    <xf numFmtId="0" fontId="0" fillId="2" borderId="54" xfId="0" applyFill="1" applyBorder="1"/>
    <xf numFmtId="0" fontId="0" fillId="2" borderId="57" xfId="0" applyFill="1" applyBorder="1"/>
    <xf numFmtId="0" fontId="0" fillId="2" borderId="56" xfId="0" applyFill="1" applyBorder="1"/>
    <xf numFmtId="0" fontId="12" fillId="2" borderId="0" xfId="0" applyFont="1" applyFill="1"/>
    <xf numFmtId="164" fontId="5" fillId="3" borderId="32" xfId="0" applyNumberFormat="1" applyFont="1" applyFill="1" applyBorder="1" applyAlignment="1">
      <alignment horizontal="center" vertical="center" wrapText="1"/>
    </xf>
    <xf numFmtId="0" fontId="1" fillId="8" borderId="39" xfId="0" applyFont="1" applyFill="1" applyBorder="1" applyAlignment="1">
      <alignment horizontal="center" vertical="center"/>
    </xf>
    <xf numFmtId="0" fontId="4" fillId="8" borderId="39" xfId="0" applyFont="1" applyFill="1" applyBorder="1" applyAlignment="1">
      <alignment horizontal="center" vertical="center"/>
    </xf>
    <xf numFmtId="164" fontId="5" fillId="3" borderId="25" xfId="0" applyNumberFormat="1" applyFont="1" applyFill="1" applyBorder="1" applyAlignment="1">
      <alignment horizontal="center" vertical="center" wrapText="1"/>
    </xf>
    <xf numFmtId="164" fontId="5" fillId="3" borderId="35" xfId="0" applyNumberFormat="1" applyFont="1" applyFill="1" applyBorder="1" applyAlignment="1">
      <alignment horizontal="center" vertical="center" wrapText="1"/>
    </xf>
    <xf numFmtId="0" fontId="0" fillId="8" borderId="58" xfId="0" applyFill="1" applyBorder="1"/>
    <xf numFmtId="0" fontId="1" fillId="8" borderId="13" xfId="0" applyFont="1" applyFill="1" applyBorder="1" applyAlignment="1">
      <alignment horizontal="center" vertical="center"/>
    </xf>
    <xf numFmtId="2" fontId="0" fillId="2" borderId="0" xfId="0" applyNumberFormat="1" applyFill="1"/>
    <xf numFmtId="0" fontId="1" fillId="7" borderId="43" xfId="0" applyFont="1" applyFill="1" applyBorder="1" applyAlignment="1">
      <alignment horizontal="center" vertical="center"/>
    </xf>
    <xf numFmtId="0" fontId="5" fillId="8" borderId="27" xfId="0" applyFont="1" applyFill="1" applyBorder="1" applyAlignment="1">
      <alignment horizontal="center" vertical="center" wrapText="1"/>
    </xf>
    <xf numFmtId="9" fontId="0" fillId="0" borderId="0" xfId="0" applyNumberFormat="1"/>
    <xf numFmtId="0" fontId="9" fillId="4" borderId="27" xfId="0" applyFont="1" applyFill="1" applyBorder="1" applyAlignment="1">
      <alignment horizontal="center" vertical="center" wrapText="1"/>
    </xf>
    <xf numFmtId="164" fontId="6" fillId="6" borderId="65" xfId="0" quotePrefix="1" applyNumberFormat="1" applyFont="1" applyFill="1" applyBorder="1" applyAlignment="1">
      <alignment horizontal="left" vertical="center" wrapText="1"/>
    </xf>
    <xf numFmtId="164" fontId="6" fillId="6" borderId="66" xfId="0" quotePrefix="1" applyNumberFormat="1" applyFont="1" applyFill="1" applyBorder="1" applyAlignment="1">
      <alignment horizontal="left" vertical="top" wrapText="1"/>
    </xf>
    <xf numFmtId="164" fontId="6" fillId="6" borderId="66" xfId="0" quotePrefix="1" applyNumberFormat="1" applyFont="1" applyFill="1" applyBorder="1" applyAlignment="1">
      <alignment horizontal="left" vertical="center" wrapText="1"/>
    </xf>
    <xf numFmtId="164" fontId="6" fillId="6" borderId="70" xfId="0" quotePrefix="1" applyNumberFormat="1" applyFont="1" applyFill="1" applyBorder="1" applyAlignment="1">
      <alignment horizontal="left" vertical="center" wrapText="1"/>
    </xf>
    <xf numFmtId="164" fontId="6" fillId="6" borderId="65" xfId="0" applyNumberFormat="1" applyFont="1" applyFill="1" applyBorder="1" applyAlignment="1">
      <alignment horizontal="left" vertical="center" wrapText="1"/>
    </xf>
    <xf numFmtId="164" fontId="6" fillId="6" borderId="72" xfId="0" applyNumberFormat="1" applyFont="1" applyFill="1" applyBorder="1" applyAlignment="1">
      <alignment horizontal="left" vertical="center" wrapText="1"/>
    </xf>
    <xf numFmtId="164" fontId="6" fillId="6" borderId="66" xfId="0" applyNumberFormat="1" applyFont="1" applyFill="1" applyBorder="1" applyAlignment="1">
      <alignment horizontal="left" vertical="center" wrapText="1"/>
    </xf>
    <xf numFmtId="164" fontId="6" fillId="6" borderId="75" xfId="0" applyNumberFormat="1" applyFont="1" applyFill="1" applyBorder="1" applyAlignment="1">
      <alignment horizontal="left" vertical="center" wrapText="1"/>
    </xf>
    <xf numFmtId="164" fontId="6" fillId="6" borderId="74" xfId="0" applyNumberFormat="1" applyFont="1" applyFill="1" applyBorder="1" applyAlignment="1">
      <alignment horizontal="left" vertical="center" wrapText="1"/>
    </xf>
    <xf numFmtId="164" fontId="6" fillId="2" borderId="70" xfId="0" quotePrefix="1" applyNumberFormat="1" applyFont="1" applyFill="1" applyBorder="1" applyAlignment="1">
      <alignment horizontal="left" vertical="center" wrapText="1"/>
    </xf>
    <xf numFmtId="164" fontId="6" fillId="2" borderId="66" xfId="0" quotePrefix="1" applyNumberFormat="1" applyFont="1" applyFill="1" applyBorder="1" applyAlignment="1">
      <alignment horizontal="left" vertical="center" wrapText="1"/>
    </xf>
    <xf numFmtId="164" fontId="6" fillId="2" borderId="72" xfId="0" applyNumberFormat="1" applyFont="1" applyFill="1" applyBorder="1" applyAlignment="1">
      <alignment horizontal="left" vertical="top" wrapText="1"/>
    </xf>
    <xf numFmtId="164" fontId="6" fillId="2" borderId="67" xfId="0" quotePrefix="1" applyNumberFormat="1" applyFont="1" applyFill="1" applyBorder="1" applyAlignment="1">
      <alignment horizontal="left" vertical="center" wrapText="1"/>
    </xf>
    <xf numFmtId="164" fontId="6" fillId="6" borderId="80" xfId="0" quotePrefix="1" applyNumberFormat="1" applyFont="1" applyFill="1" applyBorder="1" applyAlignment="1">
      <alignment horizontal="left" vertical="center" wrapText="1"/>
    </xf>
    <xf numFmtId="164" fontId="6" fillId="6" borderId="83" xfId="0" applyNumberFormat="1" applyFont="1" applyFill="1" applyBorder="1" applyAlignment="1">
      <alignment horizontal="left" vertical="center" wrapText="1"/>
    </xf>
    <xf numFmtId="164" fontId="6" fillId="6" borderId="82" xfId="0" quotePrefix="1" applyNumberFormat="1" applyFont="1" applyFill="1" applyBorder="1" applyAlignment="1">
      <alignment horizontal="left" vertical="center" wrapText="1"/>
    </xf>
    <xf numFmtId="164" fontId="6" fillId="6" borderId="79" xfId="0" quotePrefix="1" applyNumberFormat="1" applyFont="1" applyFill="1" applyBorder="1" applyAlignment="1">
      <alignment horizontal="left" vertical="center" wrapText="1"/>
    </xf>
    <xf numFmtId="164" fontId="6" fillId="2" borderId="87" xfId="0" quotePrefix="1" applyNumberFormat="1" applyFont="1" applyFill="1" applyBorder="1" applyAlignment="1">
      <alignment horizontal="left" vertical="center" wrapText="1"/>
    </xf>
    <xf numFmtId="164" fontId="6" fillId="2" borderId="74" xfId="0" quotePrefix="1" applyNumberFormat="1" applyFont="1" applyFill="1" applyBorder="1" applyAlignment="1">
      <alignment horizontal="left" vertical="center" wrapText="1"/>
    </xf>
    <xf numFmtId="164" fontId="6" fillId="2" borderId="82" xfId="0" quotePrefix="1" applyNumberFormat="1" applyFont="1" applyFill="1" applyBorder="1" applyAlignment="1">
      <alignment horizontal="left" vertical="center" wrapText="1"/>
    </xf>
    <xf numFmtId="164" fontId="6" fillId="2" borderId="66" xfId="0" applyNumberFormat="1" applyFont="1" applyFill="1" applyBorder="1" applyAlignment="1">
      <alignment horizontal="left" vertical="center" wrapText="1"/>
    </xf>
    <xf numFmtId="164" fontId="6" fillId="2" borderId="83" xfId="0" applyNumberFormat="1" applyFont="1" applyFill="1" applyBorder="1" applyAlignment="1">
      <alignment horizontal="left" vertical="center" wrapText="1"/>
    </xf>
    <xf numFmtId="164" fontId="6" fillId="2" borderId="72" xfId="0" quotePrefix="1" applyNumberFormat="1" applyFont="1" applyFill="1" applyBorder="1" applyAlignment="1">
      <alignment horizontal="left" vertical="center" wrapText="1"/>
    </xf>
    <xf numFmtId="164" fontId="6" fillId="6" borderId="71" xfId="0" applyNumberFormat="1" applyFont="1" applyFill="1" applyBorder="1" applyAlignment="1">
      <alignment horizontal="left" vertical="center" wrapText="1"/>
    </xf>
    <xf numFmtId="164" fontId="6" fillId="2" borderId="72" xfId="0" applyNumberFormat="1" applyFont="1" applyFill="1" applyBorder="1" applyAlignment="1">
      <alignment horizontal="left" vertical="center" wrapText="1"/>
    </xf>
    <xf numFmtId="164" fontId="6" fillId="6" borderId="96" xfId="0" quotePrefix="1" applyNumberFormat="1" applyFont="1" applyFill="1" applyBorder="1" applyAlignment="1">
      <alignment horizontal="left" vertical="center" wrapText="1"/>
    </xf>
    <xf numFmtId="164" fontId="6" fillId="6" borderId="96" xfId="0" applyNumberFormat="1" applyFont="1" applyFill="1" applyBorder="1" applyAlignment="1">
      <alignment horizontal="left" vertical="center" wrapText="1"/>
    </xf>
    <xf numFmtId="0" fontId="6" fillId="2" borderId="10" xfId="0" applyFont="1" applyFill="1" applyBorder="1" applyAlignment="1">
      <alignment vertical="top"/>
    </xf>
    <xf numFmtId="0" fontId="6" fillId="2" borderId="5" xfId="0" applyFont="1" applyFill="1" applyBorder="1" applyAlignment="1">
      <alignment vertical="top"/>
    </xf>
    <xf numFmtId="0" fontId="6" fillId="6" borderId="13" xfId="0" applyFont="1" applyFill="1" applyBorder="1" applyAlignment="1">
      <alignment vertical="top"/>
    </xf>
    <xf numFmtId="164" fontId="6" fillId="2" borderId="72" xfId="0" quotePrefix="1" applyNumberFormat="1" applyFont="1" applyFill="1" applyBorder="1" applyAlignment="1">
      <alignment horizontal="left" vertical="top" wrapText="1"/>
    </xf>
    <xf numFmtId="164" fontId="6" fillId="2" borderId="74" xfId="0" applyNumberFormat="1" applyFont="1" applyFill="1" applyBorder="1" applyAlignment="1">
      <alignment horizontal="left" vertical="center" wrapText="1"/>
    </xf>
    <xf numFmtId="164" fontId="6" fillId="2" borderId="82" xfId="0" applyNumberFormat="1" applyFont="1" applyFill="1" applyBorder="1" applyAlignment="1">
      <alignment horizontal="left" vertical="center" wrapText="1"/>
    </xf>
    <xf numFmtId="164" fontId="6" fillId="2" borderId="101" xfId="0" applyNumberFormat="1" applyFont="1" applyFill="1" applyBorder="1" applyAlignment="1">
      <alignment horizontal="left" vertical="center" wrapText="1"/>
    </xf>
    <xf numFmtId="164" fontId="6" fillId="6" borderId="72" xfId="0" quotePrefix="1" applyNumberFormat="1" applyFont="1" applyFill="1" applyBorder="1" applyAlignment="1">
      <alignment horizontal="left" vertical="center" wrapText="1"/>
    </xf>
    <xf numFmtId="0" fontId="6" fillId="2" borderId="22" xfId="0" applyFont="1" applyFill="1" applyBorder="1" applyAlignment="1">
      <alignment vertical="top"/>
    </xf>
    <xf numFmtId="0" fontId="1" fillId="5" borderId="1" xfId="0" applyFont="1" applyFill="1" applyBorder="1" applyAlignment="1">
      <alignment horizontal="left" vertical="center" wrapText="1"/>
    </xf>
    <xf numFmtId="0" fontId="6" fillId="6" borderId="102" xfId="0" applyFont="1" applyFill="1" applyBorder="1" applyAlignment="1">
      <alignment vertical="top"/>
    </xf>
    <xf numFmtId="0" fontId="20" fillId="2" borderId="0" xfId="0" applyFont="1" applyFill="1"/>
    <xf numFmtId="164" fontId="6" fillId="6" borderId="105" xfId="0" quotePrefix="1" applyNumberFormat="1" applyFont="1" applyFill="1" applyBorder="1" applyAlignment="1">
      <alignment horizontal="left" vertical="center" wrapText="1"/>
    </xf>
    <xf numFmtId="2" fontId="0" fillId="0" borderId="0" xfId="0" applyNumberFormat="1"/>
    <xf numFmtId="164" fontId="6" fillId="2" borderId="106" xfId="0" quotePrefix="1" applyNumberFormat="1" applyFont="1" applyFill="1" applyBorder="1" applyAlignment="1">
      <alignment horizontal="left" vertical="center" wrapText="1"/>
    </xf>
    <xf numFmtId="0" fontId="18" fillId="9" borderId="69" xfId="0" applyFont="1" applyFill="1" applyBorder="1" applyAlignment="1">
      <alignment horizontal="center" vertical="center" wrapText="1" readingOrder="1"/>
    </xf>
    <xf numFmtId="164" fontId="6" fillId="9" borderId="66" xfId="0" quotePrefix="1" applyNumberFormat="1" applyFont="1" applyFill="1" applyBorder="1" applyAlignment="1">
      <alignment horizontal="left" vertical="center" wrapText="1"/>
    </xf>
    <xf numFmtId="164" fontId="6" fillId="6" borderId="106" xfId="0" quotePrefix="1" applyNumberFormat="1" applyFont="1" applyFill="1" applyBorder="1" applyAlignment="1">
      <alignment horizontal="left" vertical="center" wrapText="1"/>
    </xf>
    <xf numFmtId="164" fontId="6" fillId="6" borderId="101" xfId="0" quotePrefix="1" applyNumberFormat="1" applyFont="1" applyFill="1" applyBorder="1" applyAlignment="1">
      <alignment horizontal="left" vertical="center" wrapText="1"/>
    </xf>
    <xf numFmtId="164" fontId="6" fillId="2" borderId="105" xfId="0" quotePrefix="1" applyNumberFormat="1" applyFont="1" applyFill="1" applyBorder="1" applyAlignment="1">
      <alignment horizontal="left" vertical="center" wrapText="1"/>
    </xf>
    <xf numFmtId="164" fontId="6" fillId="6" borderId="101" xfId="0" applyNumberFormat="1" applyFont="1" applyFill="1" applyBorder="1" applyAlignment="1">
      <alignment horizontal="left" vertical="center" wrapText="1"/>
    </xf>
    <xf numFmtId="0" fontId="18" fillId="10" borderId="69" xfId="0" applyFont="1" applyFill="1" applyBorder="1" applyAlignment="1">
      <alignment horizontal="center" vertical="center" wrapText="1" readingOrder="1"/>
    </xf>
    <xf numFmtId="164" fontId="6" fillId="10" borderId="66" xfId="0" quotePrefix="1" applyNumberFormat="1" applyFont="1" applyFill="1" applyBorder="1" applyAlignment="1">
      <alignment horizontal="left" vertical="center" wrapText="1"/>
    </xf>
    <xf numFmtId="2" fontId="6" fillId="6" borderId="5" xfId="0" applyNumberFormat="1" applyFont="1" applyFill="1" applyBorder="1" applyAlignment="1">
      <alignment horizontal="center" vertical="center"/>
    </xf>
    <xf numFmtId="2" fontId="6" fillId="6" borderId="11" xfId="0" applyNumberFormat="1" applyFont="1" applyFill="1" applyBorder="1" applyAlignment="1">
      <alignment horizontal="center" vertical="center"/>
    </xf>
    <xf numFmtId="2" fontId="6" fillId="2" borderId="13" xfId="0" applyNumberFormat="1" applyFont="1" applyFill="1" applyBorder="1" applyAlignment="1">
      <alignment horizontal="center"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2" fontId="6" fillId="6" borderId="16" xfId="0" applyNumberFormat="1" applyFont="1" applyFill="1" applyBorder="1" applyAlignment="1">
      <alignment horizontal="center" vertical="center"/>
    </xf>
    <xf numFmtId="2" fontId="6" fillId="2" borderId="10" xfId="0" applyNumberFormat="1" applyFont="1" applyFill="1" applyBorder="1" applyAlignment="1">
      <alignment horizontal="center" vertical="center"/>
    </xf>
    <xf numFmtId="2" fontId="6" fillId="2" borderId="42" xfId="0" applyNumberFormat="1" applyFont="1" applyFill="1" applyBorder="1" applyAlignment="1">
      <alignment horizontal="center" vertical="center"/>
    </xf>
    <xf numFmtId="2" fontId="6" fillId="6" borderId="13" xfId="0" applyNumberFormat="1" applyFont="1" applyFill="1" applyBorder="1" applyAlignment="1">
      <alignment horizontal="center" vertical="center"/>
    </xf>
    <xf numFmtId="2" fontId="6" fillId="2" borderId="5" xfId="0" applyNumberFormat="1" applyFont="1" applyFill="1" applyBorder="1" applyAlignment="1">
      <alignment horizontal="center" vertical="center"/>
    </xf>
    <xf numFmtId="2" fontId="6" fillId="6" borderId="10" xfId="0" applyNumberFormat="1" applyFont="1" applyFill="1" applyBorder="1" applyAlignment="1">
      <alignment horizontal="center" vertical="center"/>
    </xf>
    <xf numFmtId="2" fontId="6" fillId="6" borderId="42" xfId="0" applyNumberFormat="1" applyFont="1" applyFill="1" applyBorder="1" applyAlignment="1">
      <alignment horizontal="center" vertical="center"/>
    </xf>
    <xf numFmtId="2" fontId="6" fillId="2" borderId="22" xfId="0" applyNumberFormat="1" applyFont="1" applyFill="1" applyBorder="1" applyAlignment="1">
      <alignment horizontal="center" vertical="center"/>
    </xf>
    <xf numFmtId="2" fontId="6" fillId="2" borderId="23" xfId="0" applyNumberFormat="1" applyFont="1" applyFill="1" applyBorder="1" applyAlignment="1">
      <alignment horizontal="center" vertical="center"/>
    </xf>
    <xf numFmtId="2" fontId="6" fillId="6" borderId="102" xfId="0" applyNumberFormat="1" applyFont="1" applyFill="1" applyBorder="1" applyAlignment="1">
      <alignment horizontal="center" vertical="center"/>
    </xf>
    <xf numFmtId="2" fontId="6" fillId="6" borderId="17" xfId="0" applyNumberFormat="1" applyFont="1" applyFill="1" applyBorder="1" applyAlignment="1">
      <alignment horizontal="center" vertical="center"/>
    </xf>
    <xf numFmtId="164" fontId="6" fillId="2" borderId="101" xfId="0" quotePrefix="1" applyNumberFormat="1" applyFont="1" applyFill="1" applyBorder="1" applyAlignment="1">
      <alignment horizontal="left" vertical="center" wrapText="1"/>
    </xf>
    <xf numFmtId="0" fontId="0" fillId="2" borderId="110" xfId="0" applyFill="1" applyBorder="1"/>
    <xf numFmtId="164" fontId="6" fillId="6" borderId="83" xfId="0" quotePrefix="1" applyNumberFormat="1" applyFont="1" applyFill="1" applyBorder="1" applyAlignment="1">
      <alignment horizontal="left" vertical="center" wrapText="1"/>
    </xf>
    <xf numFmtId="164" fontId="6" fillId="2" borderId="100" xfId="0" applyNumberFormat="1" applyFont="1" applyFill="1" applyBorder="1" applyAlignment="1">
      <alignment horizontal="left" vertical="center" wrapText="1"/>
    </xf>
    <xf numFmtId="0" fontId="18" fillId="9" borderId="112" xfId="0" applyFont="1" applyFill="1" applyBorder="1" applyAlignment="1">
      <alignment horizontal="center" vertical="center" wrapText="1" readingOrder="1"/>
    </xf>
    <xf numFmtId="164" fontId="6" fillId="9" borderId="113" xfId="0" quotePrefix="1" applyNumberFormat="1" applyFont="1" applyFill="1" applyBorder="1" applyAlignment="1">
      <alignment horizontal="left" vertical="center" wrapText="1"/>
    </xf>
    <xf numFmtId="164" fontId="6" fillId="6" borderId="113" xfId="0" quotePrefix="1" applyNumberFormat="1" applyFont="1" applyFill="1" applyBorder="1" applyAlignment="1">
      <alignment horizontal="left" vertical="center" wrapText="1"/>
    </xf>
    <xf numFmtId="164" fontId="6" fillId="6" borderId="114" xfId="0" applyNumberFormat="1" applyFont="1" applyFill="1" applyBorder="1" applyAlignment="1">
      <alignment horizontal="left" vertical="center" wrapText="1"/>
    </xf>
    <xf numFmtId="164" fontId="6" fillId="6" borderId="114" xfId="0" quotePrefix="1" applyNumberFormat="1" applyFont="1" applyFill="1" applyBorder="1" applyAlignment="1">
      <alignment horizontal="left" vertical="center" wrapText="1"/>
    </xf>
    <xf numFmtId="2" fontId="17" fillId="11" borderId="41" xfId="0" quotePrefix="1" applyNumberFormat="1" applyFont="1" applyFill="1" applyBorder="1" applyAlignment="1">
      <alignment horizontal="center" vertical="center" wrapText="1" readingOrder="1"/>
    </xf>
    <xf numFmtId="0" fontId="17" fillId="11" borderId="111" xfId="0" quotePrefix="1" applyFont="1" applyFill="1" applyBorder="1" applyAlignment="1">
      <alignment horizontal="center" vertical="center" wrapText="1" readingOrder="1"/>
    </xf>
    <xf numFmtId="0" fontId="17" fillId="11" borderId="92" xfId="0" quotePrefix="1" applyFont="1" applyFill="1" applyBorder="1" applyAlignment="1">
      <alignment horizontal="center" vertical="center" wrapText="1" readingOrder="1"/>
    </xf>
    <xf numFmtId="2" fontId="17" fillId="11" borderId="107" xfId="0" quotePrefix="1" applyNumberFormat="1" applyFont="1" applyFill="1" applyBorder="1" applyAlignment="1">
      <alignment horizontal="center" vertical="center" wrapText="1" readingOrder="1"/>
    </xf>
    <xf numFmtId="0" fontId="17" fillId="11" borderId="81" xfId="0" quotePrefix="1" applyFont="1" applyFill="1" applyBorder="1" applyAlignment="1">
      <alignment horizontal="center" vertical="center" wrapText="1" readingOrder="1"/>
    </xf>
    <xf numFmtId="0" fontId="17" fillId="11" borderId="100" xfId="0" quotePrefix="1" applyFont="1" applyFill="1" applyBorder="1" applyAlignment="1">
      <alignment horizontal="center" vertical="center" wrapText="1" readingOrder="1"/>
    </xf>
    <xf numFmtId="2" fontId="17" fillId="11" borderId="116" xfId="0" quotePrefix="1" applyNumberFormat="1" applyFont="1" applyFill="1" applyBorder="1" applyAlignment="1">
      <alignment horizontal="center" vertical="center" wrapText="1" readingOrder="1"/>
    </xf>
    <xf numFmtId="0" fontId="17" fillId="11" borderId="117" xfId="0" quotePrefix="1" applyFont="1" applyFill="1" applyBorder="1" applyAlignment="1">
      <alignment horizontal="center" vertical="center" wrapText="1" readingOrder="1"/>
    </xf>
    <xf numFmtId="0" fontId="17" fillId="11" borderId="94" xfId="0" quotePrefix="1" applyFont="1" applyFill="1" applyBorder="1" applyAlignment="1">
      <alignment horizontal="center" vertical="center" wrapText="1" readingOrder="1"/>
    </xf>
    <xf numFmtId="2" fontId="17" fillId="11" borderId="108" xfId="0" quotePrefix="1" applyNumberFormat="1" applyFont="1" applyFill="1" applyBorder="1" applyAlignment="1">
      <alignment horizontal="center" vertical="center" wrapText="1" readingOrder="1"/>
    </xf>
    <xf numFmtId="0" fontId="17" fillId="11" borderId="109" xfId="0" quotePrefix="1" applyFont="1" applyFill="1" applyBorder="1" applyAlignment="1">
      <alignment horizontal="center" vertical="center" wrapText="1" readingOrder="1"/>
    </xf>
    <xf numFmtId="0" fontId="17" fillId="11" borderId="95" xfId="0" quotePrefix="1" applyFont="1" applyFill="1" applyBorder="1" applyAlignment="1">
      <alignment horizontal="center" vertical="center" wrapText="1" readingOrder="1"/>
    </xf>
    <xf numFmtId="2" fontId="0" fillId="2" borderId="22" xfId="0" applyNumberFormat="1" applyFill="1" applyBorder="1" applyAlignment="1">
      <alignment horizontal="center"/>
    </xf>
    <xf numFmtId="2" fontId="0" fillId="2" borderId="23" xfId="0" applyNumberFormat="1" applyFill="1" applyBorder="1" applyAlignment="1">
      <alignment horizontal="center"/>
    </xf>
    <xf numFmtId="2" fontId="0" fillId="2" borderId="5" xfId="0" applyNumberFormat="1" applyFill="1" applyBorder="1" applyAlignment="1">
      <alignment horizontal="center"/>
    </xf>
    <xf numFmtId="2" fontId="0" fillId="2" borderId="11" xfId="0" applyNumberFormat="1" applyFill="1" applyBorder="1" applyAlignment="1">
      <alignment horizontal="center"/>
    </xf>
    <xf numFmtId="2" fontId="0" fillId="2" borderId="7" xfId="0" applyNumberFormat="1" applyFill="1" applyBorder="1" applyAlignment="1">
      <alignment horizontal="center"/>
    </xf>
    <xf numFmtId="2" fontId="0" fillId="2" borderId="18" xfId="0" applyNumberFormat="1" applyFill="1" applyBorder="1" applyAlignment="1">
      <alignment horizontal="center"/>
    </xf>
    <xf numFmtId="2" fontId="4" fillId="2" borderId="0" xfId="0" applyNumberFormat="1" applyFont="1" applyFill="1" applyAlignment="1">
      <alignment horizontal="center" vertical="center"/>
    </xf>
    <xf numFmtId="2" fontId="0" fillId="2" borderId="30" xfId="0" applyNumberFormat="1" applyFill="1" applyBorder="1" applyAlignment="1">
      <alignment horizontal="center" vertical="center"/>
    </xf>
    <xf numFmtId="2" fontId="0" fillId="2" borderId="29" xfId="0" applyNumberFormat="1" applyFill="1" applyBorder="1" applyAlignment="1">
      <alignment horizontal="center" vertical="center"/>
    </xf>
    <xf numFmtId="2" fontId="0" fillId="2" borderId="53" xfId="0" applyNumberFormat="1" applyFill="1" applyBorder="1" applyAlignment="1">
      <alignment horizontal="center" vertical="center"/>
    </xf>
    <xf numFmtId="0" fontId="0" fillId="0" borderId="55" xfId="0" applyBorder="1" applyAlignment="1">
      <alignment horizontal="center" vertical="center"/>
    </xf>
    <xf numFmtId="0" fontId="0" fillId="6" borderId="55" xfId="0" applyFill="1" applyBorder="1" applyAlignment="1">
      <alignment horizontal="left" vertical="center"/>
    </xf>
    <xf numFmtId="0" fontId="0" fillId="0" borderId="55" xfId="0" applyBorder="1" applyAlignment="1">
      <alignment horizontal="left" vertical="center"/>
    </xf>
    <xf numFmtId="2" fontId="0" fillId="6" borderId="89" xfId="0" applyNumberFormat="1" applyFill="1" applyBorder="1" applyAlignment="1">
      <alignment horizontal="center" vertical="center"/>
    </xf>
    <xf numFmtId="2" fontId="0" fillId="6" borderId="92" xfId="0" applyNumberFormat="1" applyFill="1" applyBorder="1" applyAlignment="1">
      <alignment horizontal="center" vertical="center"/>
    </xf>
    <xf numFmtId="2" fontId="0" fillId="0" borderId="92" xfId="0" applyNumberFormat="1" applyBorder="1" applyAlignment="1">
      <alignment horizontal="center" vertical="center"/>
    </xf>
    <xf numFmtId="2" fontId="0" fillId="0" borderId="89" xfId="0" applyNumberFormat="1" applyBorder="1" applyAlignment="1">
      <alignment horizontal="center" vertical="center"/>
    </xf>
    <xf numFmtId="0" fontId="4" fillId="5" borderId="40" xfId="0" applyFont="1" applyFill="1" applyBorder="1" applyAlignment="1">
      <alignment horizontal="center" vertical="center" wrapText="1"/>
    </xf>
    <xf numFmtId="0" fontId="4" fillId="5" borderId="41" xfId="0" applyFont="1" applyFill="1" applyBorder="1" applyAlignment="1">
      <alignment horizontal="center" vertical="center" wrapText="1"/>
    </xf>
    <xf numFmtId="2" fontId="0" fillId="11" borderId="76" xfId="0" applyNumberFormat="1" applyFill="1" applyBorder="1" applyAlignment="1">
      <alignment horizontal="center" vertical="center"/>
    </xf>
    <xf numFmtId="2" fontId="0" fillId="11" borderId="77" xfId="0" applyNumberFormat="1" applyFill="1" applyBorder="1" applyAlignment="1">
      <alignment horizontal="center" vertical="center"/>
    </xf>
    <xf numFmtId="0" fontId="0" fillId="11" borderId="55" xfId="0" applyFill="1" applyBorder="1" applyAlignment="1">
      <alignment horizontal="left" vertical="center" wrapText="1"/>
    </xf>
    <xf numFmtId="0" fontId="0" fillId="11" borderId="55" xfId="0" applyFill="1" applyBorder="1" applyAlignment="1">
      <alignment horizontal="center" vertical="center"/>
    </xf>
    <xf numFmtId="0" fontId="0" fillId="11" borderId="40" xfId="0" applyFill="1" applyBorder="1" applyAlignment="1">
      <alignment vertical="center" wrapText="1"/>
    </xf>
    <xf numFmtId="0" fontId="6" fillId="2" borderId="59" xfId="0" applyFont="1" applyFill="1" applyBorder="1"/>
    <xf numFmtId="0" fontId="0" fillId="11" borderId="77" xfId="0" applyFill="1" applyBorder="1" applyAlignment="1">
      <alignment horizontal="center" vertical="center"/>
    </xf>
    <xf numFmtId="0" fontId="0" fillId="11" borderId="55" xfId="0" applyFill="1" applyBorder="1" applyAlignment="1">
      <alignment horizontal="left"/>
    </xf>
    <xf numFmtId="0" fontId="0" fillId="11" borderId="55" xfId="0" applyFill="1" applyBorder="1" applyAlignment="1">
      <alignment horizontal="left" vertical="center"/>
    </xf>
    <xf numFmtId="0" fontId="0" fillId="11" borderId="86" xfId="0" applyFill="1" applyBorder="1" applyAlignment="1">
      <alignment vertical="center" wrapText="1"/>
    </xf>
    <xf numFmtId="0" fontId="0" fillId="11" borderId="53" xfId="0" applyFill="1" applyBorder="1" applyAlignment="1">
      <alignment horizontal="left" vertical="center"/>
    </xf>
    <xf numFmtId="0" fontId="0" fillId="11" borderId="53" xfId="0" applyFill="1" applyBorder="1" applyAlignment="1">
      <alignment horizontal="center" vertical="center"/>
    </xf>
    <xf numFmtId="164" fontId="6" fillId="6" borderId="81" xfId="0" quotePrefix="1" applyNumberFormat="1" applyFont="1" applyFill="1" applyBorder="1" applyAlignment="1">
      <alignment horizontal="left" vertical="center" wrapText="1"/>
    </xf>
    <xf numFmtId="0" fontId="0" fillId="11" borderId="7" xfId="0" applyFill="1" applyBorder="1" applyAlignment="1">
      <alignment vertical="center" wrapText="1"/>
    </xf>
    <xf numFmtId="0" fontId="0" fillId="11" borderId="7" xfId="0" applyFill="1" applyBorder="1" applyAlignment="1">
      <alignment horizontal="left" vertical="center" wrapText="1"/>
    </xf>
    <xf numFmtId="0" fontId="0" fillId="11" borderId="40" xfId="0" applyFill="1" applyBorder="1" applyAlignment="1">
      <alignment horizontal="left" vertical="center" wrapText="1"/>
    </xf>
    <xf numFmtId="0" fontId="1" fillId="11" borderId="40" xfId="0" applyFont="1" applyFill="1" applyBorder="1" applyAlignment="1">
      <alignment vertical="center" wrapText="1"/>
    </xf>
    <xf numFmtId="2" fontId="0" fillId="11" borderId="88" xfId="0" applyNumberFormat="1" applyFill="1" applyBorder="1" applyAlignment="1">
      <alignment horizontal="center" vertical="center"/>
    </xf>
    <xf numFmtId="2" fontId="0" fillId="11" borderId="91" xfId="0" applyNumberFormat="1" applyFill="1" applyBorder="1" applyAlignment="1">
      <alignment horizontal="center" vertical="center"/>
    </xf>
    <xf numFmtId="2" fontId="0" fillId="11" borderId="103" xfId="0" applyNumberFormat="1" applyFill="1" applyBorder="1" applyAlignment="1">
      <alignment horizontal="center" vertical="center"/>
    </xf>
    <xf numFmtId="2" fontId="0" fillId="11" borderId="94" xfId="0" applyNumberFormat="1" applyFill="1" applyBorder="1" applyAlignment="1">
      <alignment horizontal="center" vertical="center"/>
    </xf>
    <xf numFmtId="0" fontId="18" fillId="10" borderId="119" xfId="0" applyFont="1" applyFill="1" applyBorder="1" applyAlignment="1">
      <alignment horizontal="center" vertical="center" wrapText="1" readingOrder="1"/>
    </xf>
    <xf numFmtId="164" fontId="6" fillId="10" borderId="120" xfId="0" quotePrefix="1" applyNumberFormat="1" applyFont="1" applyFill="1" applyBorder="1" applyAlignment="1">
      <alignment horizontal="left" vertical="center" wrapText="1"/>
    </xf>
    <xf numFmtId="164" fontId="6" fillId="2" borderId="120" xfId="0" quotePrefix="1" applyNumberFormat="1" applyFont="1" applyFill="1" applyBorder="1" applyAlignment="1">
      <alignment horizontal="left" vertical="center" wrapText="1"/>
    </xf>
    <xf numFmtId="164" fontId="6" fillId="2" borderId="121" xfId="0" quotePrefix="1" applyNumberFormat="1" applyFont="1" applyFill="1" applyBorder="1" applyAlignment="1">
      <alignment horizontal="left" vertical="center" wrapText="1"/>
    </xf>
    <xf numFmtId="2" fontId="17" fillId="11" borderId="122" xfId="0" quotePrefix="1" applyNumberFormat="1" applyFont="1" applyFill="1" applyBorder="1" applyAlignment="1">
      <alignment horizontal="center" vertical="center" wrapText="1" readingOrder="1"/>
    </xf>
    <xf numFmtId="0" fontId="17" fillId="11" borderId="123" xfId="0" quotePrefix="1" applyFont="1" applyFill="1" applyBorder="1" applyAlignment="1">
      <alignment horizontal="center" vertical="center" wrapText="1" readingOrder="1"/>
    </xf>
    <xf numFmtId="0" fontId="17" fillId="11" borderId="91" xfId="0" quotePrefix="1" applyFont="1" applyFill="1" applyBorder="1" applyAlignment="1">
      <alignment horizontal="center" vertical="center" wrapText="1" readingOrder="1"/>
    </xf>
    <xf numFmtId="2" fontId="0" fillId="11" borderId="89" xfId="0" applyNumberFormat="1" applyFill="1" applyBorder="1" applyAlignment="1">
      <alignment horizontal="center" vertical="center"/>
    </xf>
    <xf numFmtId="2" fontId="0" fillId="11" borderId="92" xfId="0" applyNumberFormat="1" applyFill="1" applyBorder="1" applyAlignment="1">
      <alignment horizontal="center" vertical="center"/>
    </xf>
    <xf numFmtId="2" fontId="0" fillId="11" borderId="115" xfId="0" applyNumberFormat="1" applyFill="1" applyBorder="1" applyAlignment="1">
      <alignment horizontal="center" vertical="center"/>
    </xf>
    <xf numFmtId="2" fontId="0" fillId="11" borderId="99" xfId="0" applyNumberFormat="1" applyFill="1" applyBorder="1" applyAlignment="1">
      <alignment horizontal="center" vertical="center"/>
    </xf>
    <xf numFmtId="164" fontId="6" fillId="2" borderId="124" xfId="0" quotePrefix="1" applyNumberFormat="1" applyFont="1" applyFill="1" applyBorder="1" applyAlignment="1">
      <alignment horizontal="left" vertical="center" wrapText="1"/>
    </xf>
    <xf numFmtId="2" fontId="0" fillId="11" borderId="62" xfId="0" applyNumberFormat="1" applyFill="1" applyBorder="1" applyAlignment="1">
      <alignment horizontal="center" vertical="center"/>
    </xf>
    <xf numFmtId="2" fontId="0" fillId="11" borderId="64" xfId="0" applyNumberFormat="1" applyFill="1" applyBorder="1" applyAlignment="1">
      <alignment horizontal="center" vertical="center"/>
    </xf>
    <xf numFmtId="0" fontId="0" fillId="11" borderId="29" xfId="0" applyFill="1" applyBorder="1" applyAlignment="1">
      <alignment horizontal="center" vertical="center"/>
    </xf>
    <xf numFmtId="0" fontId="0" fillId="11" borderId="29" xfId="0" applyFill="1" applyBorder="1" applyAlignment="1">
      <alignment horizontal="left" vertical="center"/>
    </xf>
    <xf numFmtId="0" fontId="1" fillId="11" borderId="7" xfId="0" applyFont="1" applyFill="1" applyBorder="1" applyAlignment="1">
      <alignment vertical="center" wrapText="1"/>
    </xf>
    <xf numFmtId="164" fontId="6" fillId="2" borderId="65" xfId="0" quotePrefix="1" applyNumberFormat="1" applyFont="1" applyFill="1" applyBorder="1" applyAlignment="1">
      <alignment horizontal="left" vertical="center" wrapText="1"/>
    </xf>
    <xf numFmtId="164" fontId="6" fillId="2" borderId="71" xfId="0" applyNumberFormat="1" applyFont="1" applyFill="1" applyBorder="1" applyAlignment="1">
      <alignment horizontal="left" vertical="center" wrapText="1"/>
    </xf>
    <xf numFmtId="0" fontId="18" fillId="6" borderId="68" xfId="0" applyFont="1" applyFill="1" applyBorder="1" applyAlignment="1" applyProtection="1">
      <alignment horizontal="center" vertical="center" wrapText="1" readingOrder="1"/>
      <protection locked="0"/>
    </xf>
    <xf numFmtId="0" fontId="18" fillId="6" borderId="69" xfId="0" applyFont="1" applyFill="1" applyBorder="1" applyAlignment="1" applyProtection="1">
      <alignment horizontal="center" vertical="center" wrapText="1" readingOrder="1"/>
      <protection locked="0"/>
    </xf>
    <xf numFmtId="0" fontId="18" fillId="6" borderId="112" xfId="0" applyFont="1" applyFill="1" applyBorder="1" applyAlignment="1" applyProtection="1">
      <alignment horizontal="center" vertical="center" wrapText="1" readingOrder="1"/>
      <protection locked="0"/>
    </xf>
    <xf numFmtId="0" fontId="18" fillId="2" borderId="73" xfId="0" applyFont="1" applyFill="1" applyBorder="1" applyAlignment="1" applyProtection="1">
      <alignment horizontal="center" vertical="center" wrapText="1" readingOrder="1"/>
      <protection locked="0"/>
    </xf>
    <xf numFmtId="0" fontId="18" fillId="2" borderId="69" xfId="0" applyFont="1" applyFill="1" applyBorder="1" applyAlignment="1" applyProtection="1">
      <alignment horizontal="center" vertical="center" wrapText="1" readingOrder="1"/>
      <protection locked="0"/>
    </xf>
    <xf numFmtId="0" fontId="18" fillId="2" borderId="104" xfId="0" applyFont="1" applyFill="1" applyBorder="1" applyAlignment="1" applyProtection="1">
      <alignment horizontal="center" vertical="center" wrapText="1" readingOrder="1"/>
      <protection locked="0"/>
    </xf>
    <xf numFmtId="0" fontId="18" fillId="6" borderId="78" xfId="0" applyFont="1" applyFill="1" applyBorder="1" applyAlignment="1" applyProtection="1">
      <alignment horizontal="center" vertical="center" wrapText="1" readingOrder="1"/>
      <protection locked="0"/>
    </xf>
    <xf numFmtId="0" fontId="18" fillId="6" borderId="78" xfId="0" applyFont="1" applyFill="1" applyBorder="1" applyAlignment="1" applyProtection="1">
      <alignment horizontal="center" vertical="center" wrapText="1"/>
      <protection locked="0"/>
    </xf>
    <xf numFmtId="0" fontId="18" fillId="6" borderId="104" xfId="0" applyFont="1" applyFill="1" applyBorder="1" applyAlignment="1" applyProtection="1">
      <alignment horizontal="center" vertical="center" wrapText="1" readingOrder="1"/>
      <protection locked="0"/>
    </xf>
    <xf numFmtId="0" fontId="18" fillId="2" borderId="78" xfId="0" applyFont="1" applyFill="1" applyBorder="1" applyAlignment="1" applyProtection="1">
      <alignment horizontal="center" vertical="center" wrapText="1" readingOrder="1"/>
      <protection locked="0"/>
    </xf>
    <xf numFmtId="0" fontId="6" fillId="2" borderId="0" xfId="0" applyFont="1" applyFill="1" applyProtection="1">
      <protection locked="0"/>
    </xf>
    <xf numFmtId="0" fontId="18" fillId="2" borderId="119" xfId="0" applyFont="1" applyFill="1" applyBorder="1" applyAlignment="1" applyProtection="1">
      <alignment horizontal="center" vertical="center" wrapText="1" readingOrder="1"/>
      <protection locked="0"/>
    </xf>
    <xf numFmtId="0" fontId="18" fillId="6" borderId="73" xfId="0" applyFont="1" applyFill="1" applyBorder="1" applyAlignment="1" applyProtection="1">
      <alignment horizontal="center" vertical="center" wrapText="1" readingOrder="1"/>
      <protection locked="0"/>
    </xf>
    <xf numFmtId="0" fontId="18" fillId="2" borderId="68" xfId="0" applyFont="1" applyFill="1" applyBorder="1" applyAlignment="1" applyProtection="1">
      <alignment horizontal="center" vertical="center" wrapText="1" readingOrder="1"/>
      <protection locked="0"/>
    </xf>
    <xf numFmtId="9" fontId="8" fillId="2" borderId="0" xfId="0" applyNumberFormat="1" applyFont="1" applyFill="1" applyProtection="1">
      <protection hidden="1"/>
    </xf>
    <xf numFmtId="164" fontId="23" fillId="3" borderId="31" xfId="0" applyNumberFormat="1" applyFont="1" applyFill="1" applyBorder="1" applyAlignment="1">
      <alignment horizontal="center" vertical="center" wrapText="1"/>
    </xf>
    <xf numFmtId="164" fontId="23" fillId="3" borderId="24" xfId="0" applyNumberFormat="1" applyFont="1" applyFill="1" applyBorder="1" applyAlignment="1">
      <alignment horizontal="center" vertical="center" wrapText="1"/>
    </xf>
    <xf numFmtId="164" fontId="23" fillId="3" borderId="38" xfId="0" applyNumberFormat="1" applyFont="1" applyFill="1" applyBorder="1" applyAlignment="1">
      <alignment horizontal="center" vertical="center" wrapText="1"/>
    </xf>
    <xf numFmtId="9" fontId="7" fillId="2" borderId="0" xfId="1" applyFont="1" applyFill="1" applyBorder="1" applyAlignment="1">
      <alignment horizontal="center" vertical="center"/>
    </xf>
    <xf numFmtId="0" fontId="15" fillId="3" borderId="44" xfId="0" applyFont="1" applyFill="1" applyBorder="1" applyAlignment="1">
      <alignment horizontal="center" vertical="center"/>
    </xf>
    <xf numFmtId="0" fontId="5" fillId="8" borderId="28" xfId="0" applyFont="1" applyFill="1" applyBorder="1" applyAlignment="1">
      <alignment horizontal="center" vertical="center" wrapText="1"/>
    </xf>
    <xf numFmtId="164" fontId="13" fillId="2" borderId="25" xfId="0" applyNumberFormat="1" applyFont="1" applyFill="1" applyBorder="1" applyAlignment="1">
      <alignment horizontal="left" vertical="center"/>
    </xf>
    <xf numFmtId="0" fontId="14" fillId="0" borderId="33" xfId="0" applyFont="1" applyBorder="1" applyAlignment="1">
      <alignment horizontal="left"/>
    </xf>
    <xf numFmtId="0" fontId="14" fillId="0" borderId="34" xfId="0" applyFont="1" applyBorder="1" applyAlignment="1">
      <alignment horizontal="left"/>
    </xf>
    <xf numFmtId="164" fontId="13" fillId="2" borderId="35" xfId="0" applyNumberFormat="1" applyFont="1" applyFill="1" applyBorder="1" applyAlignment="1">
      <alignment horizontal="left" vertical="center"/>
    </xf>
    <xf numFmtId="0" fontId="14" fillId="0" borderId="36" xfId="0" applyFont="1" applyBorder="1" applyAlignment="1">
      <alignment horizontal="left"/>
    </xf>
    <xf numFmtId="0" fontId="14" fillId="0" borderId="37" xfId="0" applyFont="1" applyBorder="1" applyAlignment="1">
      <alignment horizontal="left"/>
    </xf>
    <xf numFmtId="0" fontId="1" fillId="5" borderId="9" xfId="0" applyFont="1" applyFill="1" applyBorder="1" applyAlignment="1">
      <alignment horizontal="left" vertical="center" wrapText="1"/>
    </xf>
    <xf numFmtId="0" fontId="1" fillId="5" borderId="4"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9" fillId="4" borderId="26" xfId="0" applyFont="1" applyFill="1" applyBorder="1" applyAlignment="1">
      <alignment horizontal="center" vertical="center" wrapText="1"/>
    </xf>
    <xf numFmtId="0" fontId="0" fillId="0" borderId="60" xfId="0" applyBorder="1" applyAlignment="1">
      <alignment horizontal="center" vertical="center"/>
    </xf>
    <xf numFmtId="0" fontId="0" fillId="0" borderId="3" xfId="0" applyBorder="1" applyAlignment="1">
      <alignment horizontal="center" vertical="center"/>
    </xf>
    <xf numFmtId="9" fontId="6" fillId="6" borderId="28" xfId="0" applyNumberFormat="1" applyFont="1" applyFill="1" applyBorder="1" applyAlignment="1" applyProtection="1">
      <alignment horizontal="center" vertical="center"/>
      <protection locked="0"/>
    </xf>
    <xf numFmtId="0" fontId="0" fillId="0" borderId="29" xfId="0" applyBorder="1" applyAlignment="1" applyProtection="1">
      <alignment horizontal="center" vertical="center"/>
      <protection locked="0"/>
    </xf>
    <xf numFmtId="164" fontId="6" fillId="6" borderId="28" xfId="0" applyNumberFormat="1" applyFont="1" applyFill="1"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2" fontId="6" fillId="6" borderId="63" xfId="0"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4" fillId="5" borderId="9"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17" fillId="6" borderId="10" xfId="0" applyFont="1" applyFill="1" applyBorder="1" applyAlignment="1">
      <alignment vertical="center" wrapText="1"/>
    </xf>
    <xf numFmtId="0" fontId="0" fillId="0" borderId="5" xfId="0" applyBorder="1" applyAlignment="1">
      <alignment vertical="center" wrapText="1"/>
    </xf>
    <xf numFmtId="0" fontId="17" fillId="6" borderId="22" xfId="0" applyFont="1" applyFill="1" applyBorder="1" applyAlignment="1">
      <alignment vertical="center" wrapText="1"/>
    </xf>
    <xf numFmtId="0" fontId="17" fillId="2" borderId="10" xfId="0" applyFont="1" applyFill="1" applyBorder="1" applyAlignment="1">
      <alignment vertical="center" wrapText="1"/>
    </xf>
    <xf numFmtId="0" fontId="0" fillId="0" borderId="40" xfId="0" applyBorder="1" applyAlignment="1">
      <alignment vertical="center" wrapText="1"/>
    </xf>
    <xf numFmtId="0" fontId="17" fillId="2" borderId="22" xfId="0" applyFont="1" applyFill="1" applyBorder="1" applyAlignment="1">
      <alignment vertical="center" wrapText="1"/>
    </xf>
    <xf numFmtId="0" fontId="17" fillId="2" borderId="22" xfId="0" applyFont="1" applyFill="1" applyBorder="1" applyAlignment="1">
      <alignment horizontal="left" vertical="center" wrapText="1"/>
    </xf>
    <xf numFmtId="0" fontId="0" fillId="0" borderId="5" xfId="0" applyBorder="1" applyAlignment="1">
      <alignment horizontal="left" vertical="center" wrapText="1"/>
    </xf>
    <xf numFmtId="0" fontId="17" fillId="6" borderId="10" xfId="0" applyFont="1" applyFill="1" applyBorder="1" applyAlignment="1">
      <alignment horizontal="left" vertical="center" wrapText="1"/>
    </xf>
    <xf numFmtId="2" fontId="6" fillId="2" borderId="84" xfId="0" applyNumberFormat="1" applyFont="1" applyFill="1" applyBorder="1" applyAlignment="1">
      <alignment horizontal="center" vertical="center"/>
    </xf>
    <xf numFmtId="0" fontId="0" fillId="0" borderId="62" xfId="0" applyBorder="1" applyAlignment="1">
      <alignment horizontal="center" vertical="center"/>
    </xf>
    <xf numFmtId="0" fontId="0" fillId="0" borderId="29" xfId="0" applyBorder="1" applyAlignment="1" applyProtection="1">
      <alignment horizontal="left" vertical="center"/>
      <protection locked="0"/>
    </xf>
    <xf numFmtId="2" fontId="6" fillId="6" borderId="61" xfId="0" applyNumberFormat="1" applyFont="1" applyFill="1" applyBorder="1" applyAlignment="1" applyProtection="1">
      <alignment horizontal="center" vertical="center"/>
      <protection hidden="1"/>
    </xf>
    <xf numFmtId="0" fontId="0" fillId="0" borderId="62" xfId="0" applyBorder="1" applyAlignment="1" applyProtection="1">
      <alignment horizontal="center" vertical="center"/>
      <protection hidden="1"/>
    </xf>
    <xf numFmtId="0" fontId="0" fillId="0" borderId="118" xfId="0" applyBorder="1" applyAlignment="1">
      <alignment vertical="center" wrapText="1"/>
    </xf>
    <xf numFmtId="2" fontId="6" fillId="2" borderId="85" xfId="0" applyNumberFormat="1" applyFont="1" applyFill="1" applyBorder="1" applyAlignment="1" applyProtection="1">
      <alignment horizontal="center" vertical="center"/>
      <protection locked="0"/>
    </xf>
    <xf numFmtId="164" fontId="6" fillId="2" borderId="30" xfId="0" applyNumberFormat="1" applyFont="1" applyFill="1" applyBorder="1" applyAlignment="1" applyProtection="1">
      <alignment horizontal="left" vertical="center" wrapText="1"/>
      <protection locked="0"/>
    </xf>
    <xf numFmtId="2" fontId="6" fillId="2" borderId="97" xfId="0" applyNumberFormat="1" applyFont="1" applyFill="1" applyBorder="1" applyAlignment="1">
      <alignment horizontal="center" vertical="center"/>
    </xf>
    <xf numFmtId="0" fontId="0" fillId="0" borderId="98" xfId="0" applyBorder="1" applyAlignment="1">
      <alignment horizontal="center" vertical="center"/>
    </xf>
    <xf numFmtId="2" fontId="6" fillId="2" borderId="90" xfId="0" applyNumberFormat="1" applyFont="1" applyFill="1" applyBorder="1" applyAlignment="1" applyProtection="1">
      <alignment horizontal="center" vertical="center"/>
      <protection locked="0"/>
    </xf>
    <xf numFmtId="0" fontId="0" fillId="0" borderId="91" xfId="0" applyBorder="1" applyAlignment="1" applyProtection="1">
      <alignment horizontal="center" vertical="center"/>
      <protection locked="0"/>
    </xf>
    <xf numFmtId="9" fontId="6" fillId="2" borderId="30" xfId="0" applyNumberFormat="1" applyFont="1" applyFill="1" applyBorder="1" applyAlignment="1" applyProtection="1">
      <alignment horizontal="center" vertical="center"/>
      <protection locked="0"/>
    </xf>
    <xf numFmtId="0" fontId="6" fillId="2" borderId="85" xfId="0" applyFont="1" applyFill="1" applyBorder="1" applyAlignment="1" applyProtection="1">
      <alignment horizontal="center" vertical="center"/>
      <protection locked="0"/>
    </xf>
    <xf numFmtId="2" fontId="6" fillId="6" borderId="84" xfId="0" applyNumberFormat="1" applyFont="1" applyFill="1" applyBorder="1" applyAlignment="1">
      <alignment horizontal="center" vertical="center"/>
    </xf>
    <xf numFmtId="2" fontId="6" fillId="6" borderId="85" xfId="0" applyNumberFormat="1" applyFont="1" applyFill="1" applyBorder="1" applyAlignment="1" applyProtection="1">
      <alignment horizontal="center" vertical="center"/>
      <protection locked="0"/>
    </xf>
    <xf numFmtId="164" fontId="6" fillId="6" borderId="30" xfId="0" applyNumberFormat="1" applyFont="1" applyFill="1" applyBorder="1" applyAlignment="1" applyProtection="1">
      <alignment horizontal="left" vertical="center" wrapText="1"/>
      <protection locked="0"/>
    </xf>
    <xf numFmtId="9" fontId="6" fillId="6" borderId="30" xfId="0" applyNumberFormat="1" applyFont="1" applyFill="1" applyBorder="1" applyAlignment="1" applyProtection="1">
      <alignment horizontal="center" vertical="center"/>
      <protection locked="0"/>
    </xf>
    <xf numFmtId="2" fontId="6" fillId="6" borderId="61" xfId="0" applyNumberFormat="1" applyFont="1" applyFill="1" applyBorder="1" applyAlignment="1">
      <alignment horizontal="center" vertical="center"/>
    </xf>
    <xf numFmtId="0" fontId="0" fillId="0" borderId="76" xfId="0" applyBorder="1" applyAlignment="1">
      <alignment horizontal="center" vertical="center"/>
    </xf>
    <xf numFmtId="0" fontId="0" fillId="0" borderId="77" xfId="0" applyBorder="1" applyAlignment="1" applyProtection="1">
      <alignment horizontal="center" vertical="center"/>
      <protection locked="0"/>
    </xf>
    <xf numFmtId="2" fontId="6" fillId="2" borderId="125" xfId="0" applyNumberFormat="1" applyFont="1" applyFill="1" applyBorder="1" applyAlignment="1">
      <alignment horizontal="center" vertical="center"/>
    </xf>
    <xf numFmtId="2" fontId="6" fillId="2" borderId="93" xfId="0" applyNumberFormat="1" applyFont="1" applyFill="1" applyBorder="1" applyAlignment="1" applyProtection="1">
      <alignment horizontal="center" vertical="center"/>
      <protection locked="0"/>
    </xf>
    <xf numFmtId="164" fontId="6" fillId="2" borderId="28" xfId="0" applyNumberFormat="1" applyFont="1" applyFill="1" applyBorder="1" applyAlignment="1" applyProtection="1">
      <alignment horizontal="left" vertical="center" wrapText="1"/>
      <protection locked="0"/>
    </xf>
    <xf numFmtId="9" fontId="6" fillId="2" borderId="28" xfId="0" applyNumberFormat="1" applyFont="1" applyFill="1" applyBorder="1" applyAlignment="1" applyProtection="1">
      <alignment horizontal="center" vertical="center"/>
      <protection locked="0"/>
    </xf>
    <xf numFmtId="2" fontId="6" fillId="6" borderId="97" xfId="0" applyNumberFormat="1" applyFont="1" applyFill="1" applyBorder="1" applyAlignment="1">
      <alignment horizontal="center" vertical="center"/>
    </xf>
    <xf numFmtId="2" fontId="6" fillId="6" borderId="90" xfId="0" applyNumberFormat="1" applyFont="1" applyFill="1" applyBorder="1" applyAlignment="1" applyProtection="1">
      <alignment horizontal="center" vertical="center"/>
      <protection locked="0"/>
    </xf>
    <xf numFmtId="0" fontId="0" fillId="0" borderId="99" xfId="0" applyBorder="1" applyAlignment="1">
      <alignment horizontal="center" vertical="center"/>
    </xf>
    <xf numFmtId="0" fontId="0" fillId="0" borderId="94" xfId="0" applyBorder="1" applyAlignment="1" applyProtection="1">
      <alignment horizontal="center" vertical="center"/>
      <protection locked="0"/>
    </xf>
    <xf numFmtId="0" fontId="0" fillId="0" borderId="53" xfId="0" applyBorder="1" applyAlignment="1" applyProtection="1">
      <alignment horizontal="left" vertical="center"/>
      <protection locked="0"/>
    </xf>
    <xf numFmtId="0" fontId="0" fillId="0" borderId="53" xfId="0" applyBorder="1" applyAlignment="1" applyProtection="1">
      <alignment horizontal="center" vertical="center"/>
      <protection locked="0"/>
    </xf>
    <xf numFmtId="2" fontId="6" fillId="6" borderId="125" xfId="0" applyNumberFormat="1" applyFont="1" applyFill="1" applyBorder="1" applyAlignment="1">
      <alignment horizontal="center" vertical="center"/>
    </xf>
    <xf numFmtId="2" fontId="6" fillId="6" borderId="93" xfId="0" applyNumberFormat="1" applyFont="1" applyFill="1" applyBorder="1" applyAlignment="1" applyProtection="1">
      <alignment horizontal="center" vertical="center"/>
      <protection locked="0"/>
    </xf>
    <xf numFmtId="0" fontId="0" fillId="0" borderId="45" xfId="0" applyBorder="1" applyAlignment="1"/>
    <xf numFmtId="0" fontId="0" fillId="0" borderId="46" xfId="0" applyBorder="1" applyAlignment="1"/>
    <xf numFmtId="0" fontId="16" fillId="8" borderId="55" xfId="0" applyFont="1" applyFill="1" applyBorder="1" applyAlignment="1"/>
  </cellXfs>
  <cellStyles count="2">
    <cellStyle name="Normal" xfId="0" builtinId="0"/>
    <cellStyle name="Porcentaje" xfId="1" builtinId="5"/>
  </cellStyles>
  <dxfs count="192">
    <dxf>
      <font>
        <color rgb="FFFFC000"/>
      </font>
    </dxf>
    <dxf>
      <font>
        <color rgb="FF00B050"/>
      </font>
    </dxf>
    <dxf>
      <font>
        <color rgb="FFFF0000"/>
      </font>
    </dxf>
    <dxf>
      <font>
        <color rgb="FFFF0000"/>
      </font>
    </dxf>
    <dxf>
      <font>
        <color rgb="FF00B050"/>
      </font>
    </dxf>
    <dxf>
      <font>
        <color rgb="FFFFC000"/>
      </font>
    </dxf>
    <dxf>
      <font>
        <color rgb="FFFF0000"/>
      </font>
    </dxf>
    <dxf>
      <font>
        <color rgb="FF00B050"/>
      </font>
    </dxf>
    <dxf>
      <font>
        <color rgb="FFFFC000"/>
      </font>
    </dxf>
    <dxf>
      <font>
        <color rgb="FFFFC000"/>
      </font>
    </dxf>
    <dxf>
      <font>
        <color rgb="FF00B050"/>
      </font>
    </dxf>
    <dxf>
      <font>
        <color rgb="FFFF0000"/>
      </font>
    </dxf>
    <dxf>
      <font>
        <color rgb="FF00B050"/>
      </font>
    </dxf>
    <dxf>
      <font>
        <color rgb="FFFFC000"/>
      </font>
    </dxf>
    <dxf>
      <font>
        <color rgb="FFFF0000"/>
      </font>
    </dxf>
    <dxf>
      <font>
        <color rgb="FF00B050"/>
      </font>
    </dxf>
    <dxf>
      <font>
        <color rgb="FFFFC000"/>
      </font>
    </dxf>
    <dxf>
      <font>
        <color rgb="FFFF0000"/>
      </font>
    </dxf>
    <dxf>
      <font>
        <color rgb="FFFFC000"/>
      </font>
    </dxf>
    <dxf>
      <font>
        <color rgb="FF00B050"/>
      </font>
    </dxf>
    <dxf>
      <font>
        <color rgb="FFFF0000"/>
      </font>
    </dxf>
    <dxf>
      <font>
        <color rgb="FFFFC000"/>
      </font>
    </dxf>
    <dxf>
      <font>
        <color rgb="FF00B050"/>
      </font>
    </dxf>
    <dxf>
      <font>
        <color rgb="FFFF0000"/>
      </font>
    </dxf>
    <dxf>
      <font>
        <color rgb="FFFF0000"/>
      </font>
    </dxf>
    <dxf>
      <font>
        <color rgb="FF00B050"/>
      </font>
    </dxf>
    <dxf>
      <font>
        <color rgb="FFFFC000"/>
      </font>
    </dxf>
    <dxf>
      <font>
        <color rgb="FFFF0000"/>
      </font>
    </dxf>
    <dxf>
      <font>
        <color rgb="FF00B050"/>
      </font>
    </dxf>
    <dxf>
      <font>
        <color rgb="FFFFC000"/>
      </font>
    </dxf>
    <dxf>
      <font>
        <color rgb="FF00B050"/>
      </font>
    </dxf>
    <dxf>
      <font>
        <color rgb="FFFFC000"/>
      </font>
    </dxf>
    <dxf>
      <font>
        <color rgb="FFFF0000"/>
      </font>
    </dxf>
    <dxf>
      <font>
        <color rgb="FFFF0000"/>
      </font>
    </dxf>
    <dxf>
      <font>
        <color rgb="FFFFC000"/>
      </font>
    </dxf>
    <dxf>
      <font>
        <color rgb="FF00B050"/>
      </font>
    </dxf>
    <dxf>
      <font>
        <color rgb="FFFFC000"/>
      </font>
    </dxf>
    <dxf>
      <font>
        <color rgb="FF00B050"/>
      </font>
    </dxf>
    <dxf>
      <font>
        <color rgb="FFFF0000"/>
      </font>
    </dxf>
    <dxf>
      <font>
        <color rgb="FFFF0000"/>
      </font>
    </dxf>
    <dxf>
      <font>
        <color rgb="FF00B050"/>
      </font>
    </dxf>
    <dxf>
      <font>
        <color rgb="FFFFC000"/>
      </font>
    </dxf>
    <dxf>
      <font>
        <color rgb="FFFFC000"/>
      </font>
    </dxf>
    <dxf>
      <font>
        <color rgb="FF00B050"/>
      </font>
    </dxf>
    <dxf>
      <font>
        <color rgb="FFFF0000"/>
      </font>
    </dxf>
    <dxf>
      <font>
        <color rgb="FF00B050"/>
      </font>
    </dxf>
    <dxf>
      <font>
        <color rgb="FFFFC000"/>
      </font>
    </dxf>
    <dxf>
      <font>
        <color rgb="FFFF0000"/>
      </font>
    </dxf>
    <dxf>
      <font>
        <color rgb="FFFF0000"/>
      </font>
    </dxf>
    <dxf>
      <font>
        <color rgb="FF00B050"/>
      </font>
    </dxf>
    <dxf>
      <font>
        <color rgb="FFFFC000"/>
      </font>
    </dxf>
    <dxf>
      <font>
        <color rgb="FFFF0000"/>
      </font>
    </dxf>
    <dxf>
      <font>
        <color rgb="FF00B050"/>
      </font>
    </dxf>
    <dxf>
      <font>
        <color rgb="FFFFC000"/>
      </font>
    </dxf>
    <dxf>
      <font>
        <color rgb="FF00B050"/>
      </font>
    </dxf>
    <dxf>
      <font>
        <color rgb="FFFF0000"/>
      </font>
    </dxf>
    <dxf>
      <font>
        <color rgb="FFFFC000"/>
      </font>
    </dxf>
    <dxf>
      <font>
        <color rgb="FFFF0000"/>
      </font>
    </dxf>
    <dxf>
      <font>
        <color rgb="FF00B050"/>
      </font>
    </dxf>
    <dxf>
      <font>
        <color rgb="FFFFC000"/>
      </font>
    </dxf>
    <dxf>
      <font>
        <color rgb="FFFFC000"/>
      </font>
    </dxf>
    <dxf>
      <font>
        <color rgb="FF00B050"/>
      </font>
    </dxf>
    <dxf>
      <font>
        <color rgb="FFFF0000"/>
      </font>
    </dxf>
    <dxf>
      <font>
        <color rgb="FFFFC000"/>
      </font>
    </dxf>
    <dxf>
      <font>
        <color rgb="FF00B050"/>
      </font>
    </dxf>
    <dxf>
      <font>
        <color rgb="FFFF0000"/>
      </font>
    </dxf>
    <dxf>
      <font>
        <color rgb="FFFF0000"/>
      </font>
    </dxf>
    <dxf>
      <font>
        <color rgb="FF00B050"/>
      </font>
    </dxf>
    <dxf>
      <font>
        <color rgb="FFFFC000"/>
      </font>
    </dxf>
    <dxf>
      <font>
        <color rgb="FFFFC000"/>
      </font>
    </dxf>
    <dxf>
      <font>
        <color rgb="FF00B050"/>
      </font>
    </dxf>
    <dxf>
      <font>
        <color rgb="FFFF0000"/>
      </font>
    </dxf>
    <dxf>
      <font>
        <color rgb="FFFFC000"/>
      </font>
    </dxf>
    <dxf>
      <font>
        <color rgb="FFFF0000"/>
      </font>
    </dxf>
    <dxf>
      <font>
        <color rgb="FF00B050"/>
      </font>
    </dxf>
    <dxf>
      <font>
        <color rgb="FFFF0000"/>
      </font>
    </dxf>
    <dxf>
      <font>
        <color rgb="FF00B050"/>
      </font>
    </dxf>
    <dxf>
      <font>
        <color rgb="FFFFC000"/>
      </font>
    </dxf>
    <dxf>
      <font>
        <color rgb="FFFFC000"/>
      </font>
    </dxf>
    <dxf>
      <font>
        <color rgb="FF00B050"/>
      </font>
    </dxf>
    <dxf>
      <font>
        <color rgb="FFFF0000"/>
      </font>
    </dxf>
    <dxf>
      <font>
        <color rgb="FFFF0000"/>
      </font>
    </dxf>
    <dxf>
      <font>
        <color rgb="FFFFC000"/>
      </font>
    </dxf>
    <dxf>
      <font>
        <color rgb="FF00B050"/>
      </font>
    </dxf>
    <dxf>
      <font>
        <color rgb="FFFFC000"/>
      </font>
    </dxf>
    <dxf>
      <font>
        <color rgb="FF00B050"/>
      </font>
    </dxf>
    <dxf>
      <font>
        <color rgb="FFFF0000"/>
      </font>
    </dxf>
    <dxf>
      <font>
        <color rgb="FFFFC000"/>
      </font>
    </dxf>
    <dxf>
      <font>
        <color rgb="FFFF0000"/>
      </font>
    </dxf>
    <dxf>
      <font>
        <color rgb="FF00B050"/>
      </font>
    </dxf>
    <dxf>
      <font>
        <color rgb="FFFF0000"/>
      </font>
    </dxf>
    <dxf>
      <font>
        <color rgb="FFFFC000"/>
      </font>
    </dxf>
    <dxf>
      <font>
        <color rgb="FF00B050"/>
      </font>
    </dxf>
    <dxf>
      <font>
        <color rgb="FFFFC000"/>
      </font>
    </dxf>
    <dxf>
      <font>
        <color rgb="FF00B050"/>
      </font>
    </dxf>
    <dxf>
      <font>
        <color rgb="FFFF0000"/>
      </font>
    </dxf>
    <dxf>
      <font>
        <color rgb="FFFF0000"/>
      </font>
    </dxf>
    <dxf>
      <font>
        <color rgb="FFFFC000"/>
      </font>
    </dxf>
    <dxf>
      <font>
        <color rgb="FF00B050"/>
      </font>
    </dxf>
    <dxf>
      <font>
        <color rgb="FFFFC000"/>
      </font>
    </dxf>
    <dxf>
      <font>
        <color rgb="FFFF0000"/>
      </font>
    </dxf>
    <dxf>
      <font>
        <color rgb="FF00B050"/>
      </font>
    </dxf>
    <dxf>
      <font>
        <color rgb="FFFFC000"/>
      </font>
    </dxf>
    <dxf>
      <font>
        <color rgb="FFFF0000"/>
      </font>
    </dxf>
    <dxf>
      <font>
        <color rgb="FF00B050"/>
      </font>
    </dxf>
    <dxf>
      <font>
        <color rgb="FFFF0000"/>
      </font>
    </dxf>
    <dxf>
      <font>
        <color rgb="FF00B050"/>
      </font>
    </dxf>
    <dxf>
      <font>
        <color rgb="FFFFC000"/>
      </font>
    </dxf>
    <dxf>
      <font>
        <color rgb="FF00B050"/>
      </font>
    </dxf>
    <dxf>
      <font>
        <color rgb="FFFFC000"/>
      </font>
    </dxf>
    <dxf>
      <font>
        <color rgb="FFFF0000"/>
      </font>
    </dxf>
    <dxf>
      <font>
        <color rgb="FFFFC000"/>
      </font>
    </dxf>
    <dxf>
      <font>
        <color rgb="FFFF0000"/>
      </font>
    </dxf>
    <dxf>
      <font>
        <color rgb="FF00B050"/>
      </font>
    </dxf>
    <dxf>
      <font>
        <color rgb="FFFF0000"/>
      </font>
    </dxf>
    <dxf>
      <font>
        <color rgb="FF00B050"/>
      </font>
    </dxf>
    <dxf>
      <font>
        <color rgb="FFFFC000"/>
      </font>
    </dxf>
    <dxf>
      <font>
        <color rgb="FFFFC000"/>
      </font>
    </dxf>
    <dxf>
      <font>
        <color rgb="FF00B050"/>
      </font>
    </dxf>
    <dxf>
      <font>
        <color rgb="FFFF0000"/>
      </font>
    </dxf>
    <dxf>
      <font>
        <color rgb="FFFF0000"/>
      </font>
    </dxf>
    <dxf>
      <font>
        <color rgb="FF00B050"/>
      </font>
    </dxf>
    <dxf>
      <font>
        <color rgb="FFFFC000"/>
      </font>
    </dxf>
    <dxf>
      <font>
        <color rgb="FFFF0000"/>
      </font>
    </dxf>
    <dxf>
      <font>
        <color rgb="FFFFC000"/>
      </font>
    </dxf>
    <dxf>
      <font>
        <color rgb="FF00B050"/>
      </font>
    </dxf>
    <dxf>
      <font>
        <color rgb="FFFF0000"/>
      </font>
    </dxf>
    <dxf>
      <font>
        <color rgb="FF00B050"/>
      </font>
    </dxf>
    <dxf>
      <font>
        <color rgb="FFFFC000"/>
      </font>
    </dxf>
    <dxf>
      <font>
        <color rgb="FF00B050"/>
      </font>
    </dxf>
    <dxf>
      <font>
        <color rgb="FFFFC000"/>
      </font>
    </dxf>
    <dxf>
      <font>
        <color rgb="FFFF0000"/>
      </font>
    </dxf>
    <dxf>
      <font>
        <color rgb="FFFF0000"/>
      </font>
    </dxf>
    <dxf>
      <font>
        <color rgb="FF00B050"/>
      </font>
    </dxf>
    <dxf>
      <font>
        <color rgb="FFFFC000"/>
      </font>
    </dxf>
    <dxf>
      <font>
        <color rgb="FFFFC000"/>
      </font>
    </dxf>
    <dxf>
      <font>
        <color rgb="FF00B050"/>
      </font>
    </dxf>
    <dxf>
      <font>
        <color rgb="FFFF0000"/>
      </font>
    </dxf>
    <dxf>
      <font>
        <color rgb="FFFFC000"/>
      </font>
    </dxf>
    <dxf>
      <font>
        <color rgb="FFFF0000"/>
      </font>
    </dxf>
    <dxf>
      <font>
        <color rgb="FF00B050"/>
      </font>
    </dxf>
    <dxf>
      <font>
        <color rgb="FFFFC000"/>
      </font>
    </dxf>
    <dxf>
      <font>
        <color rgb="FFFF0000"/>
      </font>
    </dxf>
    <dxf>
      <font>
        <color rgb="FF00B050"/>
      </font>
    </dxf>
    <dxf>
      <font>
        <color rgb="FFFF0000"/>
      </font>
    </dxf>
    <dxf>
      <font>
        <color rgb="FF00B050"/>
      </font>
    </dxf>
    <dxf>
      <font>
        <color rgb="FFFFC000"/>
      </font>
    </dxf>
    <dxf>
      <font>
        <color rgb="FFFF0000"/>
      </font>
    </dxf>
    <dxf>
      <font>
        <color rgb="FF00B050"/>
      </font>
    </dxf>
    <dxf>
      <font>
        <color rgb="FFFFC000"/>
      </font>
    </dxf>
    <dxf>
      <font>
        <color rgb="FF00B050"/>
      </font>
    </dxf>
    <dxf>
      <font>
        <color rgb="FFFF0000"/>
      </font>
    </dxf>
    <dxf>
      <font>
        <color rgb="FFFFC000"/>
      </font>
    </dxf>
    <dxf>
      <font>
        <color rgb="FFFF0000"/>
      </font>
    </dxf>
    <dxf>
      <font>
        <color rgb="FFFFC000"/>
      </font>
    </dxf>
    <dxf>
      <font>
        <color rgb="FF00B050"/>
      </font>
    </dxf>
    <dxf>
      <font>
        <color rgb="FFFF0000"/>
      </font>
    </dxf>
    <dxf>
      <font>
        <color rgb="FFFFC000"/>
      </font>
    </dxf>
    <dxf>
      <font>
        <color rgb="FF00B050"/>
      </font>
    </dxf>
    <dxf>
      <font>
        <color rgb="FF00B050"/>
      </font>
    </dxf>
    <dxf>
      <font>
        <color rgb="FFFFC000"/>
      </font>
    </dxf>
    <dxf>
      <font>
        <color rgb="FFFF0000"/>
      </font>
    </dxf>
    <dxf>
      <font>
        <color rgb="FFFF0000"/>
      </font>
    </dxf>
    <dxf>
      <font>
        <color rgb="FFFFC000"/>
      </font>
    </dxf>
    <dxf>
      <font>
        <color rgb="FF00B050"/>
      </font>
    </dxf>
    <dxf>
      <font>
        <color rgb="FFFFC000"/>
      </font>
    </dxf>
    <dxf>
      <font>
        <color rgb="FF00B050"/>
      </font>
    </dxf>
    <dxf>
      <font>
        <color rgb="FFFF0000"/>
      </font>
    </dxf>
    <dxf>
      <font>
        <color rgb="FFFFC000"/>
      </font>
    </dxf>
    <dxf>
      <font>
        <color rgb="FF00B050"/>
      </font>
    </dxf>
    <dxf>
      <font>
        <color rgb="FFFF0000"/>
      </font>
    </dxf>
    <dxf>
      <font>
        <color rgb="FF00B050"/>
      </font>
    </dxf>
    <dxf>
      <font>
        <color rgb="FFFFC000"/>
      </font>
    </dxf>
    <dxf>
      <font>
        <color rgb="FFFF0000"/>
      </font>
    </dxf>
    <dxf>
      <font>
        <color rgb="FFFF0000"/>
      </font>
    </dxf>
    <dxf>
      <font>
        <color rgb="FF00B050"/>
      </font>
    </dxf>
    <dxf>
      <font>
        <color rgb="FFFFC000"/>
      </font>
    </dxf>
    <dxf>
      <font>
        <color rgb="FFFF0000"/>
      </font>
    </dxf>
    <dxf>
      <font>
        <color rgb="FF00B050"/>
      </font>
    </dxf>
    <dxf>
      <font>
        <color rgb="FFFFC000"/>
      </font>
    </dxf>
    <dxf>
      <font>
        <color rgb="FFFF0000"/>
      </font>
    </dxf>
    <dxf>
      <font>
        <color rgb="FFFFC000"/>
      </font>
    </dxf>
    <dxf>
      <font>
        <color rgb="FF00B050"/>
      </font>
    </dxf>
    <dxf>
      <font>
        <color rgb="FFFFC000"/>
      </font>
    </dxf>
    <dxf>
      <font>
        <color rgb="FF00B050"/>
      </font>
    </dxf>
    <dxf>
      <font>
        <color rgb="FFFF0000"/>
      </font>
    </dxf>
    <dxf>
      <font>
        <color rgb="FFFF0000"/>
      </font>
    </dxf>
    <dxf>
      <font>
        <color rgb="FFFFC000"/>
      </font>
    </dxf>
    <dxf>
      <font>
        <color rgb="FF00B050"/>
      </font>
    </dxf>
    <dxf>
      <font>
        <color rgb="FFFFC000"/>
      </font>
    </dxf>
    <dxf>
      <font>
        <color rgb="FF00B050"/>
      </font>
    </dxf>
    <dxf>
      <font>
        <color rgb="FFFF0000"/>
      </font>
    </dxf>
  </dxfs>
  <tableStyles count="0" defaultTableStyle="TableStyleMedium2" defaultPivotStyle="PivotStyleLight16"/>
  <colors>
    <mruColors>
      <color rgb="FFEBF6F9"/>
      <color rgb="FFDBDB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4543977628765E-4"/>
          <c:y val="1.0026536157500834E-2"/>
          <c:w val="0.99637717328807818"/>
          <c:h val="0.98997346384249918"/>
        </c:manualLayout>
      </c:layout>
      <c:barChart>
        <c:barDir val="bar"/>
        <c:grouping val="stacked"/>
        <c:varyColors val="0"/>
        <c:ser>
          <c:idx val="1"/>
          <c:order val="0"/>
          <c:spPr>
            <a:solidFill>
              <a:schemeClr val="tx1">
                <a:alpha val="98000"/>
              </a:schemeClr>
            </a:solidFill>
            <a:ln w="25400">
              <a:solidFill>
                <a:schemeClr val="tx1"/>
              </a:solidFill>
            </a:ln>
            <a:effectLst/>
          </c:spPr>
          <c:invertIfNegative val="0"/>
          <c:dPt>
            <c:idx val="0"/>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1-1244-4693-8BEA-F0CEC426AC18}"/>
              </c:ext>
            </c:extLst>
          </c:dPt>
          <c:dPt>
            <c:idx val="1"/>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3-1244-4693-8BEA-F0CEC426AC18}"/>
              </c:ext>
            </c:extLst>
          </c:dPt>
          <c:val>
            <c:numRef>
              <c:f>'Tabla resumen'!$E$4</c:f>
              <c:numCache>
                <c:formatCode>0.0</c:formatCode>
                <c:ptCount val="1"/>
                <c:pt idx="0">
                  <c:v>0</c:v>
                </c:pt>
              </c:numCache>
            </c:numRef>
          </c:val>
          <c:extLst>
            <c:ext xmlns:c16="http://schemas.microsoft.com/office/drawing/2014/chart" uri="{C3380CC4-5D6E-409C-BE32-E72D297353CC}">
              <c16:uniqueId val="{00000004-1244-4693-8BEA-F0CEC426AC18}"/>
            </c:ext>
          </c:extLst>
        </c:ser>
        <c:ser>
          <c:idx val="0"/>
          <c:order val="1"/>
          <c:spPr>
            <a:solidFill>
              <a:schemeClr val="bg1">
                <a:lumMod val="85000"/>
              </a:schemeClr>
            </a:solidFill>
            <a:ln w="19050">
              <a:noFill/>
            </a:ln>
            <a:effectLst/>
          </c:spPr>
          <c:invertIfNegative val="0"/>
          <c:val>
            <c:numRef>
              <c:f>'Tabla resumen'!$D$4</c:f>
              <c:numCache>
                <c:formatCode>0.0</c:formatCode>
                <c:ptCount val="1"/>
                <c:pt idx="0">
                  <c:v>0</c:v>
                </c:pt>
              </c:numCache>
            </c:numRef>
          </c:val>
          <c:extLst>
            <c:ext xmlns:c16="http://schemas.microsoft.com/office/drawing/2014/chart" uri="{C3380CC4-5D6E-409C-BE32-E72D297353CC}">
              <c16:uniqueId val="{00000005-1244-4693-8BEA-F0CEC426AC18}"/>
            </c:ext>
          </c:extLst>
        </c:ser>
        <c:dLbls>
          <c:showLegendKey val="0"/>
          <c:showVal val="0"/>
          <c:showCatName val="0"/>
          <c:showSerName val="0"/>
          <c:showPercent val="0"/>
          <c:showBubbleSize val="0"/>
        </c:dLbls>
        <c:gapWidth val="100"/>
        <c:overlap val="100"/>
        <c:axId val="199285992"/>
        <c:axId val="199289128"/>
      </c:barChart>
      <c:valAx>
        <c:axId val="199289128"/>
        <c:scaling>
          <c:orientation val="minMax"/>
          <c:max val="4"/>
        </c:scaling>
        <c:delete val="0"/>
        <c:axPos val="b"/>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285992"/>
        <c:crosses val="autoZero"/>
        <c:crossBetween val="between"/>
      </c:valAx>
      <c:catAx>
        <c:axId val="199285992"/>
        <c:scaling>
          <c:orientation val="minMax"/>
        </c:scaling>
        <c:delete val="1"/>
        <c:axPos val="l"/>
        <c:majorTickMark val="out"/>
        <c:minorTickMark val="none"/>
        <c:tickLblPos val="nextTo"/>
        <c:crossAx val="199289128"/>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4543977628765E-4"/>
          <c:y val="1.0026536157500834E-2"/>
          <c:w val="0.99637717328807818"/>
          <c:h val="0.98997346384249918"/>
        </c:manualLayout>
      </c:layout>
      <c:barChart>
        <c:barDir val="bar"/>
        <c:grouping val="stacked"/>
        <c:varyColors val="0"/>
        <c:ser>
          <c:idx val="1"/>
          <c:order val="0"/>
          <c:spPr>
            <a:solidFill>
              <a:schemeClr val="tx1">
                <a:alpha val="98000"/>
              </a:schemeClr>
            </a:solidFill>
            <a:ln w="25400">
              <a:solidFill>
                <a:schemeClr val="tx1"/>
              </a:solidFill>
            </a:ln>
            <a:effectLst/>
          </c:spPr>
          <c:invertIfNegative val="0"/>
          <c:dPt>
            <c:idx val="0"/>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1-7B04-47A2-9DB1-474DCE2E142C}"/>
              </c:ext>
            </c:extLst>
          </c:dPt>
          <c:dPt>
            <c:idx val="1"/>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3-7B04-47A2-9DB1-474DCE2E142C}"/>
              </c:ext>
            </c:extLst>
          </c:dPt>
          <c:val>
            <c:numRef>
              <c:f>'Tabla resumen'!$E$7</c:f>
              <c:numCache>
                <c:formatCode>0.0</c:formatCode>
                <c:ptCount val="1"/>
                <c:pt idx="0">
                  <c:v>2.75</c:v>
                </c:pt>
              </c:numCache>
            </c:numRef>
          </c:val>
          <c:extLst>
            <c:ext xmlns:c16="http://schemas.microsoft.com/office/drawing/2014/chart" uri="{C3380CC4-5D6E-409C-BE32-E72D297353CC}">
              <c16:uniqueId val="{00000004-7B04-47A2-9DB1-474DCE2E142C}"/>
            </c:ext>
          </c:extLst>
        </c:ser>
        <c:ser>
          <c:idx val="0"/>
          <c:order val="1"/>
          <c:spPr>
            <a:solidFill>
              <a:schemeClr val="bg1">
                <a:lumMod val="85000"/>
              </a:schemeClr>
            </a:solidFill>
            <a:ln w="19050">
              <a:noFill/>
            </a:ln>
            <a:effectLst/>
          </c:spPr>
          <c:invertIfNegative val="0"/>
          <c:val>
            <c:numRef>
              <c:f>'Tabla resumen'!$D$7</c:f>
              <c:numCache>
                <c:formatCode>0.0</c:formatCode>
                <c:ptCount val="1"/>
                <c:pt idx="0">
                  <c:v>1.25</c:v>
                </c:pt>
              </c:numCache>
            </c:numRef>
          </c:val>
          <c:extLst>
            <c:ext xmlns:c16="http://schemas.microsoft.com/office/drawing/2014/chart" uri="{C3380CC4-5D6E-409C-BE32-E72D297353CC}">
              <c16:uniqueId val="{00000005-7B04-47A2-9DB1-474DCE2E142C}"/>
            </c:ext>
          </c:extLst>
        </c:ser>
        <c:dLbls>
          <c:showLegendKey val="0"/>
          <c:showVal val="0"/>
          <c:showCatName val="0"/>
          <c:showSerName val="0"/>
          <c:showPercent val="0"/>
          <c:showBubbleSize val="0"/>
        </c:dLbls>
        <c:gapWidth val="100"/>
        <c:overlap val="100"/>
        <c:axId val="507662632"/>
        <c:axId val="507666944"/>
      </c:barChart>
      <c:valAx>
        <c:axId val="507666944"/>
        <c:scaling>
          <c:orientation val="minMax"/>
          <c:max val="4"/>
        </c:scaling>
        <c:delete val="0"/>
        <c:axPos val="b"/>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662632"/>
        <c:crosses val="autoZero"/>
        <c:crossBetween val="between"/>
      </c:valAx>
      <c:catAx>
        <c:axId val="507662632"/>
        <c:scaling>
          <c:orientation val="minMax"/>
        </c:scaling>
        <c:delete val="1"/>
        <c:axPos val="l"/>
        <c:majorTickMark val="out"/>
        <c:minorTickMark val="none"/>
        <c:tickLblPos val="nextTo"/>
        <c:crossAx val="507666944"/>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4543977628765E-4"/>
          <c:y val="1.0026536157500834E-2"/>
          <c:w val="0.99637717328807818"/>
          <c:h val="0.98997346384249918"/>
        </c:manualLayout>
      </c:layout>
      <c:barChart>
        <c:barDir val="bar"/>
        <c:grouping val="stacked"/>
        <c:varyColors val="0"/>
        <c:ser>
          <c:idx val="1"/>
          <c:order val="0"/>
          <c:spPr>
            <a:solidFill>
              <a:schemeClr val="tx1">
                <a:alpha val="98000"/>
              </a:schemeClr>
            </a:solidFill>
            <a:ln w="25400">
              <a:solidFill>
                <a:schemeClr val="tx1"/>
              </a:solidFill>
            </a:ln>
            <a:effectLst/>
          </c:spPr>
          <c:invertIfNegative val="0"/>
          <c:dPt>
            <c:idx val="0"/>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1-7272-451D-BF00-D561600FE0F8}"/>
              </c:ext>
            </c:extLst>
          </c:dPt>
          <c:dPt>
            <c:idx val="1"/>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3-7272-451D-BF00-D561600FE0F8}"/>
              </c:ext>
            </c:extLst>
          </c:dPt>
          <c:val>
            <c:numRef>
              <c:f>'Tabla resumen'!$E$8</c:f>
              <c:numCache>
                <c:formatCode>0.0</c:formatCode>
                <c:ptCount val="1"/>
                <c:pt idx="0">
                  <c:v>2.7</c:v>
                </c:pt>
              </c:numCache>
            </c:numRef>
          </c:val>
          <c:extLst>
            <c:ext xmlns:c16="http://schemas.microsoft.com/office/drawing/2014/chart" uri="{C3380CC4-5D6E-409C-BE32-E72D297353CC}">
              <c16:uniqueId val="{00000004-7272-451D-BF00-D561600FE0F8}"/>
            </c:ext>
          </c:extLst>
        </c:ser>
        <c:ser>
          <c:idx val="0"/>
          <c:order val="1"/>
          <c:spPr>
            <a:solidFill>
              <a:schemeClr val="bg1">
                <a:lumMod val="85000"/>
              </a:schemeClr>
            </a:solidFill>
            <a:ln w="19050">
              <a:noFill/>
            </a:ln>
            <a:effectLst/>
          </c:spPr>
          <c:invertIfNegative val="0"/>
          <c:val>
            <c:numRef>
              <c:f>'Tabla resumen'!$D$8</c:f>
              <c:numCache>
                <c:formatCode>0.0</c:formatCode>
                <c:ptCount val="1"/>
                <c:pt idx="0">
                  <c:v>1.2999999999999998</c:v>
                </c:pt>
              </c:numCache>
            </c:numRef>
          </c:val>
          <c:extLst>
            <c:ext xmlns:c16="http://schemas.microsoft.com/office/drawing/2014/chart" uri="{C3380CC4-5D6E-409C-BE32-E72D297353CC}">
              <c16:uniqueId val="{00000005-7272-451D-BF00-D561600FE0F8}"/>
            </c:ext>
          </c:extLst>
        </c:ser>
        <c:dLbls>
          <c:showLegendKey val="0"/>
          <c:showVal val="0"/>
          <c:showCatName val="0"/>
          <c:showSerName val="0"/>
          <c:showPercent val="0"/>
          <c:showBubbleSize val="0"/>
        </c:dLbls>
        <c:gapWidth val="100"/>
        <c:overlap val="100"/>
        <c:axId val="507668512"/>
        <c:axId val="507665376"/>
      </c:barChart>
      <c:valAx>
        <c:axId val="507665376"/>
        <c:scaling>
          <c:orientation val="minMax"/>
          <c:max val="4"/>
        </c:scaling>
        <c:delete val="0"/>
        <c:axPos val="b"/>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668512"/>
        <c:crosses val="autoZero"/>
        <c:crossBetween val="between"/>
      </c:valAx>
      <c:catAx>
        <c:axId val="507668512"/>
        <c:scaling>
          <c:orientation val="minMax"/>
        </c:scaling>
        <c:delete val="1"/>
        <c:axPos val="l"/>
        <c:majorTickMark val="out"/>
        <c:minorTickMark val="none"/>
        <c:tickLblPos val="nextTo"/>
        <c:crossAx val="507665376"/>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4543977628765E-4"/>
          <c:y val="1.0026536157500834E-2"/>
          <c:w val="0.99637717328807818"/>
          <c:h val="0.98997346384249918"/>
        </c:manualLayout>
      </c:layout>
      <c:barChart>
        <c:barDir val="bar"/>
        <c:grouping val="stacked"/>
        <c:varyColors val="0"/>
        <c:ser>
          <c:idx val="1"/>
          <c:order val="0"/>
          <c:spPr>
            <a:solidFill>
              <a:schemeClr val="tx1">
                <a:alpha val="98000"/>
              </a:schemeClr>
            </a:solidFill>
            <a:ln w="25400">
              <a:solidFill>
                <a:schemeClr val="tx1"/>
              </a:solidFill>
            </a:ln>
            <a:effectLst/>
          </c:spPr>
          <c:invertIfNegative val="0"/>
          <c:dPt>
            <c:idx val="0"/>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1-599B-4589-8254-316436BB4D5A}"/>
              </c:ext>
            </c:extLst>
          </c:dPt>
          <c:dPt>
            <c:idx val="1"/>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3-599B-4589-8254-316436BB4D5A}"/>
              </c:ext>
            </c:extLst>
          </c:dPt>
          <c:val>
            <c:numRef>
              <c:f>'Tabla resumen'!$E$9</c:f>
              <c:numCache>
                <c:formatCode>0.0</c:formatCode>
                <c:ptCount val="1"/>
                <c:pt idx="0">
                  <c:v>2.3333333333333335</c:v>
                </c:pt>
              </c:numCache>
            </c:numRef>
          </c:val>
          <c:extLst>
            <c:ext xmlns:c16="http://schemas.microsoft.com/office/drawing/2014/chart" uri="{C3380CC4-5D6E-409C-BE32-E72D297353CC}">
              <c16:uniqueId val="{00000004-599B-4589-8254-316436BB4D5A}"/>
            </c:ext>
          </c:extLst>
        </c:ser>
        <c:ser>
          <c:idx val="0"/>
          <c:order val="1"/>
          <c:spPr>
            <a:solidFill>
              <a:schemeClr val="bg1">
                <a:lumMod val="85000"/>
              </a:schemeClr>
            </a:solidFill>
            <a:ln w="19050">
              <a:noFill/>
            </a:ln>
            <a:effectLst/>
          </c:spPr>
          <c:invertIfNegative val="0"/>
          <c:val>
            <c:numRef>
              <c:f>'Tabla resumen'!$D$9</c:f>
              <c:numCache>
                <c:formatCode>0.0</c:formatCode>
                <c:ptCount val="1"/>
                <c:pt idx="0">
                  <c:v>1.6666666666666665</c:v>
                </c:pt>
              </c:numCache>
            </c:numRef>
          </c:val>
          <c:extLst>
            <c:ext xmlns:c16="http://schemas.microsoft.com/office/drawing/2014/chart" uri="{C3380CC4-5D6E-409C-BE32-E72D297353CC}">
              <c16:uniqueId val="{00000005-599B-4589-8254-316436BB4D5A}"/>
            </c:ext>
          </c:extLst>
        </c:ser>
        <c:dLbls>
          <c:showLegendKey val="0"/>
          <c:showVal val="0"/>
          <c:showCatName val="0"/>
          <c:showSerName val="0"/>
          <c:showPercent val="0"/>
          <c:showBubbleSize val="0"/>
        </c:dLbls>
        <c:gapWidth val="100"/>
        <c:overlap val="100"/>
        <c:axId val="507663808"/>
        <c:axId val="507668904"/>
      </c:barChart>
      <c:valAx>
        <c:axId val="507668904"/>
        <c:scaling>
          <c:orientation val="minMax"/>
          <c:max val="4"/>
        </c:scaling>
        <c:delete val="0"/>
        <c:axPos val="b"/>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7663808"/>
        <c:crosses val="autoZero"/>
        <c:crossBetween val="between"/>
      </c:valAx>
      <c:catAx>
        <c:axId val="507663808"/>
        <c:scaling>
          <c:orientation val="minMax"/>
        </c:scaling>
        <c:delete val="1"/>
        <c:axPos val="l"/>
        <c:majorTickMark val="out"/>
        <c:minorTickMark val="none"/>
        <c:tickLblPos val="nextTo"/>
        <c:crossAx val="507668904"/>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rgbClr val="FF0000"/>
                </a:solidFill>
                <a:latin typeface="+mn-lt"/>
                <a:ea typeface="+mn-ea"/>
                <a:cs typeface="+mn-cs"/>
              </a:defRPr>
            </a:pPr>
            <a:r>
              <a:rPr lang="en-US" sz="1500" b="1">
                <a:solidFill>
                  <a:srgbClr val="FF0000"/>
                </a:solidFill>
              </a:rPr>
              <a:t>Nivel de Madurez por Eje</a:t>
            </a:r>
          </a:p>
        </c:rich>
      </c:tx>
      <c:layout>
        <c:manualLayout>
          <c:xMode val="edge"/>
          <c:yMode val="edge"/>
          <c:x val="0.34898038812598253"/>
          <c:y val="4.5095823298230399E-2"/>
        </c:manualLayout>
      </c:layout>
      <c:overlay val="0"/>
      <c:spPr>
        <a:noFill/>
        <a:ln>
          <a:noFill/>
        </a:ln>
        <a:effectLst/>
      </c:spPr>
    </c:title>
    <c:autoTitleDeleted val="0"/>
    <c:plotArea>
      <c:layout>
        <c:manualLayout>
          <c:layoutTarget val="inner"/>
          <c:xMode val="edge"/>
          <c:yMode val="edge"/>
          <c:x val="0.29694162740791841"/>
          <c:y val="0.26727027998233094"/>
          <c:w val="0.39531740237333318"/>
          <c:h val="0.63742011174295243"/>
        </c:manualLayout>
      </c:layout>
      <c:radarChart>
        <c:radarStyle val="marker"/>
        <c:varyColors val="0"/>
        <c:ser>
          <c:idx val="4"/>
          <c:order val="1"/>
          <c:tx>
            <c:strRef>
              <c:f>Gráficos!$D$2</c:f>
              <c:strCache>
                <c:ptCount val="1"/>
                <c:pt idx="0">
                  <c:v>Nivel Objetivo</c:v>
                </c:pt>
              </c:strCache>
            </c:strRef>
          </c:tx>
          <c:spPr>
            <a:ln w="38100" cap="rnd">
              <a:solidFill>
                <a:schemeClr val="accent1">
                  <a:lumMod val="40000"/>
                  <a:lumOff val="60000"/>
                </a:schemeClr>
              </a:solidFill>
              <a:prstDash val="sysDash"/>
              <a:round/>
            </a:ln>
            <a:effectLst/>
          </c:spPr>
          <c:marker>
            <c:symbol val="circle"/>
            <c:size val="5"/>
            <c:spPr>
              <a:solidFill>
                <a:schemeClr val="accent5">
                  <a:lumMod val="40000"/>
                  <a:lumOff val="60000"/>
                </a:schemeClr>
              </a:solidFill>
              <a:ln w="38100">
                <a:solidFill>
                  <a:schemeClr val="accent1">
                    <a:lumMod val="40000"/>
                    <a:lumOff val="60000"/>
                  </a:schemeClr>
                </a:solidFill>
                <a:prstDash val="sysDash"/>
              </a:ln>
              <a:effectLst/>
            </c:spPr>
          </c:marker>
          <c:cat>
            <c:strRef>
              <c:f>Gráficos!$B$3:$B$8</c:f>
              <c:strCache>
                <c:ptCount val="6"/>
                <c:pt idx="0">
                  <c:v>Estrategia</c:v>
                </c:pt>
                <c:pt idx="1">
                  <c:v>Gobernanza</c:v>
                </c:pt>
                <c:pt idx="2">
                  <c:v>Personas</c:v>
                </c:pt>
                <c:pt idx="3">
                  <c:v>Riesgos y Procesos</c:v>
                </c:pt>
                <c:pt idx="4">
                  <c:v>Relaciones con terceros</c:v>
                </c:pt>
                <c:pt idx="5">
                  <c:v>Reputación</c:v>
                </c:pt>
              </c:strCache>
            </c:strRef>
          </c:cat>
          <c:val>
            <c:numRef>
              <c:f>Gráficos!$D$3:$D$8</c:f>
              <c:numCache>
                <c:formatCode>0.00</c:formatCode>
                <c:ptCount val="6"/>
                <c:pt idx="0">
                  <c:v>3.25</c:v>
                </c:pt>
                <c:pt idx="1">
                  <c:v>3.25</c:v>
                </c:pt>
                <c:pt idx="2">
                  <c:v>3.25</c:v>
                </c:pt>
                <c:pt idx="3">
                  <c:v>3.25</c:v>
                </c:pt>
                <c:pt idx="4">
                  <c:v>3.375</c:v>
                </c:pt>
                <c:pt idx="5">
                  <c:v>3.25</c:v>
                </c:pt>
              </c:numCache>
            </c:numRef>
          </c:val>
          <c:extLst>
            <c:ext xmlns:c16="http://schemas.microsoft.com/office/drawing/2014/chart" uri="{C3380CC4-5D6E-409C-BE32-E72D297353CC}">
              <c16:uniqueId val="{00000003-4D65-4B8A-8F4D-4A4C0FD9C242}"/>
            </c:ext>
          </c:extLst>
        </c:ser>
        <c:ser>
          <c:idx val="2"/>
          <c:order val="2"/>
          <c:tx>
            <c:strRef>
              <c:f>Gráficos!$C$2</c:f>
              <c:strCache>
                <c:ptCount val="1"/>
                <c:pt idx="0">
                  <c:v>Nivel Auditado</c:v>
                </c:pt>
              </c:strCache>
            </c:strRef>
          </c:tx>
          <c:spPr>
            <a:ln w="38100" cap="rnd">
              <a:solidFill>
                <a:schemeClr val="tx2">
                  <a:lumMod val="60000"/>
                  <a:lumOff val="40000"/>
                </a:schemeClr>
              </a:solidFill>
              <a:prstDash val="solid"/>
              <a:round/>
            </a:ln>
            <a:effectLst/>
          </c:spPr>
          <c:marker>
            <c:symbol val="circle"/>
            <c:size val="5"/>
            <c:spPr>
              <a:solidFill>
                <a:schemeClr val="accent1"/>
              </a:solidFill>
              <a:ln w="38100">
                <a:solidFill>
                  <a:schemeClr val="tx2">
                    <a:lumMod val="60000"/>
                    <a:lumOff val="40000"/>
                  </a:schemeClr>
                </a:solidFill>
                <a:prstDash val="solid"/>
              </a:ln>
              <a:effectLst/>
            </c:spPr>
          </c:marker>
          <c:cat>
            <c:strRef>
              <c:f>Gráficos!$B$3:$B$8</c:f>
              <c:strCache>
                <c:ptCount val="6"/>
                <c:pt idx="0">
                  <c:v>Estrategia</c:v>
                </c:pt>
                <c:pt idx="1">
                  <c:v>Gobernanza</c:v>
                </c:pt>
                <c:pt idx="2">
                  <c:v>Personas</c:v>
                </c:pt>
                <c:pt idx="3">
                  <c:v>Riesgos y Procesos</c:v>
                </c:pt>
                <c:pt idx="4">
                  <c:v>Relaciones con terceros</c:v>
                </c:pt>
                <c:pt idx="5">
                  <c:v>Reputación</c:v>
                </c:pt>
              </c:strCache>
            </c:strRef>
          </c:cat>
          <c:val>
            <c:numRef>
              <c:f>Gráficos!$C$3:$C$8</c:f>
              <c:numCache>
                <c:formatCode>0.00</c:formatCode>
                <c:ptCount val="6"/>
                <c:pt idx="0">
                  <c:v>0</c:v>
                </c:pt>
                <c:pt idx="1">
                  <c:v>2.7999999999999994</c:v>
                </c:pt>
                <c:pt idx="2">
                  <c:v>2.4</c:v>
                </c:pt>
                <c:pt idx="3">
                  <c:v>2.75</c:v>
                </c:pt>
                <c:pt idx="4">
                  <c:v>2.7</c:v>
                </c:pt>
                <c:pt idx="5">
                  <c:v>2.3333333333333335</c:v>
                </c:pt>
              </c:numCache>
            </c:numRef>
          </c:val>
          <c:extLst>
            <c:ext xmlns:c16="http://schemas.microsoft.com/office/drawing/2014/chart" uri="{C3380CC4-5D6E-409C-BE32-E72D297353CC}">
              <c16:uniqueId val="{00000001-4D65-4B8A-8F4D-4A4C0FD9C242}"/>
            </c:ext>
          </c:extLst>
        </c:ser>
        <c:dLbls>
          <c:showLegendKey val="0"/>
          <c:showVal val="0"/>
          <c:showCatName val="0"/>
          <c:showSerName val="0"/>
          <c:showPercent val="0"/>
          <c:showBubbleSize val="0"/>
        </c:dLbls>
        <c:axId val="507662240"/>
        <c:axId val="507664592"/>
        <c:extLst>
          <c:ext xmlns:c15="http://schemas.microsoft.com/office/drawing/2012/chart" uri="{02D57815-91ED-43cb-92C2-25804820EDAC}">
            <c15:filteredRadarSeries>
              <c15:ser>
                <c:idx val="0"/>
                <c:order val="0"/>
                <c:tx>
                  <c:strRef>
                    <c:extLst>
                      <c:ext uri="{02D57815-91ED-43cb-92C2-25804820EDAC}">
                        <c15:formulaRef>
                          <c15:sqref>[1]Dashboard!#REF!</c15:sqref>
                        </c15:formulaRef>
                      </c:ext>
                    </c:extLst>
                    <c:strCache>
                      <c:ptCount val="1"/>
                      <c:pt idx="0">
                        <c:v>#¡REF!</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Professional Practices</c:v>
                    </c:pt>
                    <c:pt idx="1">
                      <c:v>Performance Management and Accountability</c:v>
                    </c:pt>
                    <c:pt idx="2">
                      <c:v>People Management</c:v>
                    </c:pt>
                    <c:pt idx="3">
                      <c:v>Organizational Relationships</c:v>
                    </c:pt>
                    <c:pt idx="4">
                      <c:v>Governance Structures</c:v>
                    </c:pt>
                  </c:strLit>
                </c:cat>
                <c:val>
                  <c:numRef>
                    <c:extLst>
                      <c:ext uri="{02D57815-91ED-43cb-92C2-25804820EDAC}">
                        <c15:formulaRef>
                          <c15:sqref>[1]Dashboard!#REF!</c15:sqref>
                        </c15:formulaRef>
                      </c:ext>
                    </c:extLst>
                    <c:numCache>
                      <c:formatCode>General</c:formatCode>
                      <c:ptCount val="1"/>
                      <c:pt idx="0">
                        <c:v>1</c:v>
                      </c:pt>
                    </c:numCache>
                  </c:numRef>
                </c:val>
                <c:extLst>
                  <c:ext xmlns:c16="http://schemas.microsoft.com/office/drawing/2014/chart" uri="{C3380CC4-5D6E-409C-BE32-E72D297353CC}">
                    <c16:uniqueId val="{00000004-4D65-4B8A-8F4D-4A4C0FD9C242}"/>
                  </c:ext>
                </c:extLst>
              </c15:ser>
            </c15:filteredRadarSeries>
          </c:ext>
        </c:extLst>
      </c:radarChart>
      <c:catAx>
        <c:axId val="50766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100" b="1" i="0" u="none" strike="noStrike" kern="1200" baseline="0">
                <a:solidFill>
                  <a:schemeClr val="tx1">
                    <a:lumMod val="65000"/>
                    <a:lumOff val="35000"/>
                  </a:schemeClr>
                </a:solidFill>
                <a:latin typeface="+mn-lt"/>
                <a:ea typeface="+mn-ea"/>
                <a:cs typeface="+mn-cs"/>
              </a:defRPr>
            </a:pPr>
            <a:endParaRPr lang="en-US"/>
          </a:p>
        </c:txPr>
        <c:crossAx val="507664592"/>
        <c:crosses val="autoZero"/>
        <c:auto val="1"/>
        <c:lblAlgn val="ctr"/>
        <c:lblOffset val="100"/>
        <c:noMultiLvlLbl val="0"/>
      </c:catAx>
      <c:valAx>
        <c:axId val="507664592"/>
        <c:scaling>
          <c:orientation val="minMax"/>
          <c:max val="4"/>
        </c:scaling>
        <c:delete val="0"/>
        <c:axPos val="l"/>
        <c:majorGridlines>
          <c:spPr>
            <a:ln w="9525" cap="flat" cmpd="sng" algn="ctr">
              <a:solidFill>
                <a:schemeClr val="bg1">
                  <a:lumMod val="50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lang="en-US" sz="1400" b="1" i="0" u="none" strike="noStrike" kern="1200" baseline="0">
                <a:solidFill>
                  <a:schemeClr val="tx1">
                    <a:lumMod val="65000"/>
                    <a:lumOff val="35000"/>
                  </a:schemeClr>
                </a:solidFill>
                <a:latin typeface="+mn-lt"/>
                <a:ea typeface="+mn-ea"/>
                <a:cs typeface="+mn-cs"/>
              </a:defRPr>
            </a:pPr>
            <a:endParaRPr lang="en-US"/>
          </a:p>
        </c:txPr>
        <c:crossAx val="507662240"/>
        <c:crosses val="autoZero"/>
        <c:crossBetween val="between"/>
        <c:majorUnit val="1"/>
        <c:minorUnit val="1"/>
      </c:valAx>
      <c:spPr>
        <a:noFill/>
        <a:ln>
          <a:noFill/>
        </a:ln>
        <a:effectLst/>
      </c:spPr>
    </c:plotArea>
    <c:legend>
      <c:legendPos val="t"/>
      <c:layout>
        <c:manualLayout>
          <c:xMode val="edge"/>
          <c:yMode val="edge"/>
          <c:x val="3.2068217195353847E-2"/>
          <c:y val="0.15125139134226476"/>
          <c:w val="0.42005056699164139"/>
          <c:h val="6.5272475829348878E-2"/>
        </c:manualLayout>
      </c:layout>
      <c:overlay val="0"/>
      <c:spPr>
        <a:noFill/>
        <a:ln>
          <a:noFill/>
        </a:ln>
        <a:effectLst/>
      </c:spPr>
      <c:txPr>
        <a:bodyPr rot="0" spcFirstLastPara="1" vertOverflow="ellipsis" vert="horz" wrap="square" anchor="ctr" anchorCtr="1"/>
        <a:lstStyle/>
        <a:p>
          <a:pPr>
            <a:defRPr lang="en-US" sz="13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0000000000001" l="0.70000000000000095" r="0.70000000000000095" t="0.750000000000001"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6.115327124872607E-2"/>
          <c:y val="0.164105487889631"/>
          <c:w val="0.93112777536581737"/>
          <c:h val="0.60506252762493185"/>
        </c:manualLayout>
      </c:layout>
      <c:bar3DChart>
        <c:barDir val="col"/>
        <c:grouping val="clustered"/>
        <c:varyColors val="0"/>
        <c:ser>
          <c:idx val="0"/>
          <c:order val="0"/>
          <c:tx>
            <c:strRef>
              <c:f>Gráficos!$C$2</c:f>
              <c:strCache>
                <c:ptCount val="1"/>
                <c:pt idx="0">
                  <c:v>Nivel Auditado</c:v>
                </c:pt>
              </c:strCache>
            </c:strRef>
          </c:tx>
          <c:spPr>
            <a:solidFill>
              <a:schemeClr val="tx2">
                <a:lumMod val="60000"/>
                <a:lumOff val="40000"/>
              </a:schemeClr>
            </a:solidFill>
          </c:spPr>
          <c:invertIfNegative val="0"/>
          <c:cat>
            <c:strRef>
              <c:f>Gráficos!$B$3:$B$8</c:f>
              <c:strCache>
                <c:ptCount val="6"/>
                <c:pt idx="0">
                  <c:v>Estrategia</c:v>
                </c:pt>
                <c:pt idx="1">
                  <c:v>Gobernanza</c:v>
                </c:pt>
                <c:pt idx="2">
                  <c:v>Personas</c:v>
                </c:pt>
                <c:pt idx="3">
                  <c:v>Riesgos y Procesos</c:v>
                </c:pt>
                <c:pt idx="4">
                  <c:v>Relaciones con terceros</c:v>
                </c:pt>
                <c:pt idx="5">
                  <c:v>Reputación</c:v>
                </c:pt>
              </c:strCache>
            </c:strRef>
          </c:cat>
          <c:val>
            <c:numRef>
              <c:f>Gráficos!$C$3:$C$8</c:f>
              <c:numCache>
                <c:formatCode>0.00</c:formatCode>
                <c:ptCount val="6"/>
                <c:pt idx="0">
                  <c:v>0</c:v>
                </c:pt>
                <c:pt idx="1">
                  <c:v>2.7999999999999994</c:v>
                </c:pt>
                <c:pt idx="2">
                  <c:v>2.4</c:v>
                </c:pt>
                <c:pt idx="3">
                  <c:v>2.75</c:v>
                </c:pt>
                <c:pt idx="4">
                  <c:v>2.7</c:v>
                </c:pt>
                <c:pt idx="5">
                  <c:v>2.3333333333333335</c:v>
                </c:pt>
              </c:numCache>
            </c:numRef>
          </c:val>
          <c:extLst>
            <c:ext xmlns:c16="http://schemas.microsoft.com/office/drawing/2014/chart" uri="{C3380CC4-5D6E-409C-BE32-E72D297353CC}">
              <c16:uniqueId val="{00000000-0E59-4CAB-A1B7-93C271945766}"/>
            </c:ext>
          </c:extLst>
        </c:ser>
        <c:ser>
          <c:idx val="1"/>
          <c:order val="1"/>
          <c:tx>
            <c:strRef>
              <c:f>Gráficos!$D$2</c:f>
              <c:strCache>
                <c:ptCount val="1"/>
                <c:pt idx="0">
                  <c:v>Nivel Objetivo</c:v>
                </c:pt>
              </c:strCache>
            </c:strRef>
          </c:tx>
          <c:spPr>
            <a:solidFill>
              <a:schemeClr val="accent1">
                <a:lumMod val="20000"/>
                <a:lumOff val="80000"/>
              </a:schemeClr>
            </a:solidFill>
          </c:spPr>
          <c:invertIfNegative val="0"/>
          <c:cat>
            <c:strRef>
              <c:f>Gráficos!$B$3:$B$8</c:f>
              <c:strCache>
                <c:ptCount val="6"/>
                <c:pt idx="0">
                  <c:v>Estrategia</c:v>
                </c:pt>
                <c:pt idx="1">
                  <c:v>Gobernanza</c:v>
                </c:pt>
                <c:pt idx="2">
                  <c:v>Personas</c:v>
                </c:pt>
                <c:pt idx="3">
                  <c:v>Riesgos y Procesos</c:v>
                </c:pt>
                <c:pt idx="4">
                  <c:v>Relaciones con terceros</c:v>
                </c:pt>
                <c:pt idx="5">
                  <c:v>Reputación</c:v>
                </c:pt>
              </c:strCache>
            </c:strRef>
          </c:cat>
          <c:val>
            <c:numRef>
              <c:f>Gráficos!$D$3:$D$8</c:f>
              <c:numCache>
                <c:formatCode>0.00</c:formatCode>
                <c:ptCount val="6"/>
                <c:pt idx="0">
                  <c:v>3.25</c:v>
                </c:pt>
                <c:pt idx="1">
                  <c:v>3.25</c:v>
                </c:pt>
                <c:pt idx="2">
                  <c:v>3.25</c:v>
                </c:pt>
                <c:pt idx="3">
                  <c:v>3.25</c:v>
                </c:pt>
                <c:pt idx="4">
                  <c:v>3.375</c:v>
                </c:pt>
                <c:pt idx="5">
                  <c:v>3.25</c:v>
                </c:pt>
              </c:numCache>
            </c:numRef>
          </c:val>
          <c:extLst>
            <c:ext xmlns:c16="http://schemas.microsoft.com/office/drawing/2014/chart" uri="{C3380CC4-5D6E-409C-BE32-E72D297353CC}">
              <c16:uniqueId val="{00000001-0E59-4CAB-A1B7-93C271945766}"/>
            </c:ext>
          </c:extLst>
        </c:ser>
        <c:dLbls>
          <c:showLegendKey val="0"/>
          <c:showVal val="0"/>
          <c:showCatName val="0"/>
          <c:showSerName val="0"/>
          <c:showPercent val="0"/>
          <c:showBubbleSize val="0"/>
        </c:dLbls>
        <c:gapWidth val="150"/>
        <c:shape val="cylinder"/>
        <c:axId val="507664984"/>
        <c:axId val="507666160"/>
        <c:axId val="0"/>
      </c:bar3DChart>
      <c:catAx>
        <c:axId val="507664984"/>
        <c:scaling>
          <c:orientation val="minMax"/>
        </c:scaling>
        <c:delete val="0"/>
        <c:axPos val="b"/>
        <c:numFmt formatCode="General" sourceLinked="0"/>
        <c:majorTickMark val="out"/>
        <c:minorTickMark val="none"/>
        <c:tickLblPos val="nextTo"/>
        <c:txPr>
          <a:bodyPr/>
          <a:lstStyle/>
          <a:p>
            <a:pPr>
              <a:defRPr sz="1100" b="1"/>
            </a:pPr>
            <a:endParaRPr lang="en-US"/>
          </a:p>
        </c:txPr>
        <c:crossAx val="507666160"/>
        <c:crossesAt val="0"/>
        <c:auto val="1"/>
        <c:lblAlgn val="ctr"/>
        <c:lblOffset val="100"/>
        <c:noMultiLvlLbl val="0"/>
      </c:catAx>
      <c:valAx>
        <c:axId val="507666160"/>
        <c:scaling>
          <c:orientation val="minMax"/>
          <c:max val="4"/>
          <c:min val="0"/>
        </c:scaling>
        <c:delete val="0"/>
        <c:axPos val="l"/>
        <c:majorGridlines>
          <c:spPr>
            <a:ln>
              <a:noFill/>
            </a:ln>
          </c:spPr>
        </c:majorGridlines>
        <c:numFmt formatCode="General" sourceLinked="0"/>
        <c:majorTickMark val="out"/>
        <c:minorTickMark val="none"/>
        <c:tickLblPos val="nextTo"/>
        <c:txPr>
          <a:bodyPr/>
          <a:lstStyle/>
          <a:p>
            <a:pPr>
              <a:defRPr sz="1300" b="1"/>
            </a:pPr>
            <a:endParaRPr lang="en-US"/>
          </a:p>
        </c:txPr>
        <c:crossAx val="507664984"/>
        <c:crosses val="autoZero"/>
        <c:crossBetween val="between"/>
        <c:majorUnit val="1"/>
      </c:valAx>
    </c:plotArea>
    <c:legend>
      <c:legendPos val="r"/>
      <c:layout>
        <c:manualLayout>
          <c:xMode val="edge"/>
          <c:yMode val="edge"/>
          <c:x val="0.21561323182791037"/>
          <c:y val="0.13466618934874658"/>
          <c:w val="0.59455533683289585"/>
          <c:h val="8.8730679498396026E-2"/>
        </c:manualLayout>
      </c:layout>
      <c:overlay val="0"/>
      <c:txPr>
        <a:bodyPr/>
        <a:lstStyle/>
        <a:p>
          <a:pPr>
            <a:defRPr sz="1300" b="1"/>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3032207490303E-2"/>
          <c:y val="4.3888708791051757E-2"/>
          <c:w val="0.95727912257227421"/>
          <c:h val="0.92537172057489403"/>
        </c:manualLayout>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58F-4423-B847-7B7FC22B00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58F-4423-B847-7B7FC22B0012}"/>
              </c:ext>
            </c:extLst>
          </c:dPt>
          <c:val>
            <c:numRef>
              <c:f>'Tabla resumen'!$L$4:$M$4</c:f>
              <c:numCache>
                <c:formatCode>0%</c:formatCode>
                <c:ptCount val="2"/>
                <c:pt idx="0">
                  <c:v>0.5</c:v>
                </c:pt>
                <c:pt idx="1">
                  <c:v>0.5</c:v>
                </c:pt>
              </c:numCache>
            </c:numRef>
          </c:val>
          <c:extLst>
            <c:ext xmlns:c16="http://schemas.microsoft.com/office/drawing/2014/chart" uri="{C3380CC4-5D6E-409C-BE32-E72D297353CC}">
              <c16:uniqueId val="{00000004-058F-4423-B847-7B7FC22B0012}"/>
            </c:ext>
          </c:extLst>
        </c:ser>
        <c:ser>
          <c:idx val="0"/>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058F-4423-B847-7B7FC22B00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058F-4423-B847-7B7FC22B0012}"/>
              </c:ext>
            </c:extLst>
          </c:dPt>
          <c:val>
            <c:numRef>
              <c:f>'Tabla resumen'!$L$4:$M$4</c:f>
              <c:numCache>
                <c:formatCode>0%</c:formatCode>
                <c:ptCount val="2"/>
                <c:pt idx="0">
                  <c:v>0.5</c:v>
                </c:pt>
                <c:pt idx="1">
                  <c:v>0.5</c:v>
                </c:pt>
              </c:numCache>
            </c:numRef>
          </c:val>
          <c:extLst>
            <c:ext xmlns:c16="http://schemas.microsoft.com/office/drawing/2014/chart" uri="{C3380CC4-5D6E-409C-BE32-E72D297353CC}">
              <c16:uniqueId val="{00000009-058F-4423-B847-7B7FC22B001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3032207490303E-2"/>
          <c:y val="4.3888708791051757E-2"/>
          <c:w val="0.95727912257227421"/>
          <c:h val="0.92537172057489403"/>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7BC-4F41-834E-F9C620C09A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7BC-4F41-834E-F9C620C09A5D}"/>
              </c:ext>
            </c:extLst>
          </c:dPt>
          <c:val>
            <c:numRef>
              <c:f>'Tabla resumen'!$L$5:$M$5</c:f>
              <c:numCache>
                <c:formatCode>0%</c:formatCode>
                <c:ptCount val="2"/>
                <c:pt idx="0">
                  <c:v>0.41666666666666669</c:v>
                </c:pt>
                <c:pt idx="1">
                  <c:v>0.58333333333333326</c:v>
                </c:pt>
              </c:numCache>
            </c:numRef>
          </c:val>
          <c:extLst>
            <c:ext xmlns:c16="http://schemas.microsoft.com/office/drawing/2014/chart" uri="{C3380CC4-5D6E-409C-BE32-E72D297353CC}">
              <c16:uniqueId val="{00000004-17BC-4F41-834E-F9C620C09A5D}"/>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17BC-4F41-834E-F9C620C09A5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17BC-4F41-834E-F9C620C09A5D}"/>
              </c:ext>
            </c:extLst>
          </c:dPt>
          <c:val>
            <c:numRef>
              <c:f>'Tabla resumen'!$L$5:$M$5</c:f>
              <c:numCache>
                <c:formatCode>0%</c:formatCode>
                <c:ptCount val="2"/>
                <c:pt idx="0">
                  <c:v>0.41666666666666669</c:v>
                </c:pt>
                <c:pt idx="1">
                  <c:v>0.58333333333333326</c:v>
                </c:pt>
              </c:numCache>
            </c:numRef>
          </c:val>
          <c:extLst>
            <c:ext xmlns:c16="http://schemas.microsoft.com/office/drawing/2014/chart" uri="{C3380CC4-5D6E-409C-BE32-E72D297353CC}">
              <c16:uniqueId val="{00000009-17BC-4F41-834E-F9C620C09A5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3032207490303E-2"/>
          <c:y val="4.3888708791051757E-2"/>
          <c:w val="0.95727912257227421"/>
          <c:h val="0.92537172057489403"/>
        </c:manualLayout>
      </c:layout>
      <c:pieChart>
        <c:varyColors val="1"/>
        <c:ser>
          <c:idx val="1"/>
          <c:order val="0"/>
          <c:dPt>
            <c:idx val="0"/>
            <c:bubble3D val="0"/>
            <c:spPr>
              <a:solidFill>
                <a:schemeClr val="tx1"/>
              </a:solidFill>
              <a:ln w="19050">
                <a:solidFill>
                  <a:schemeClr val="lt1"/>
                </a:solidFill>
              </a:ln>
              <a:effectLst/>
            </c:spPr>
            <c:extLst>
              <c:ext xmlns:c16="http://schemas.microsoft.com/office/drawing/2014/chart" uri="{C3380CC4-5D6E-409C-BE32-E72D297353CC}">
                <c16:uniqueId val="{00000001-01E1-45DF-9455-CA0171975D3A}"/>
              </c:ext>
            </c:extLst>
          </c:dPt>
          <c:dPt>
            <c:idx val="1"/>
            <c:bubble3D val="0"/>
            <c:spPr>
              <a:solidFill>
                <a:schemeClr val="bg1"/>
              </a:solidFill>
              <a:ln w="19050">
                <a:solidFill>
                  <a:schemeClr val="tx1"/>
                </a:solidFill>
              </a:ln>
              <a:effectLst/>
            </c:spPr>
            <c:extLst>
              <c:ext xmlns:c16="http://schemas.microsoft.com/office/drawing/2014/chart" uri="{C3380CC4-5D6E-409C-BE32-E72D297353CC}">
                <c16:uniqueId val="{00000003-01E1-45DF-9455-CA0171975D3A}"/>
              </c:ext>
            </c:extLst>
          </c:dPt>
          <c:val>
            <c:numRef>
              <c:f>'Tabla resumen'!$L$6:$M$6</c:f>
              <c:numCache>
                <c:formatCode>0%</c:formatCode>
                <c:ptCount val="2"/>
                <c:pt idx="0">
                  <c:v>0.83333333333333337</c:v>
                </c:pt>
                <c:pt idx="1">
                  <c:v>0.16666666666666663</c:v>
                </c:pt>
              </c:numCache>
            </c:numRef>
          </c:val>
          <c:extLst>
            <c:ext xmlns:c16="http://schemas.microsoft.com/office/drawing/2014/chart" uri="{C3380CC4-5D6E-409C-BE32-E72D297353CC}">
              <c16:uniqueId val="{00000004-01E1-45DF-9455-CA0171975D3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3032207490303E-2"/>
          <c:y val="4.3888708791051757E-2"/>
          <c:w val="0.95727912257227421"/>
          <c:h val="0.92537172057489403"/>
        </c:manualLayout>
      </c:layout>
      <c:pieChart>
        <c:varyColors val="1"/>
        <c:ser>
          <c:idx val="1"/>
          <c:order val="0"/>
          <c:dPt>
            <c:idx val="0"/>
            <c:bubble3D val="0"/>
            <c:spPr>
              <a:solidFill>
                <a:schemeClr val="tx1"/>
              </a:solidFill>
              <a:ln w="19050">
                <a:solidFill>
                  <a:schemeClr val="lt1"/>
                </a:solidFill>
              </a:ln>
              <a:effectLst/>
            </c:spPr>
            <c:extLst>
              <c:ext xmlns:c16="http://schemas.microsoft.com/office/drawing/2014/chart" uri="{C3380CC4-5D6E-409C-BE32-E72D297353CC}">
                <c16:uniqueId val="{00000001-CA98-454C-9DF3-44A0CB77D1D7}"/>
              </c:ext>
            </c:extLst>
          </c:dPt>
          <c:dPt>
            <c:idx val="1"/>
            <c:bubble3D val="0"/>
            <c:spPr>
              <a:solidFill>
                <a:schemeClr val="bg1"/>
              </a:solidFill>
              <a:ln w="19050">
                <a:solidFill>
                  <a:schemeClr val="tx1"/>
                </a:solidFill>
              </a:ln>
              <a:effectLst/>
            </c:spPr>
            <c:extLst>
              <c:ext xmlns:c16="http://schemas.microsoft.com/office/drawing/2014/chart" uri="{C3380CC4-5D6E-409C-BE32-E72D297353CC}">
                <c16:uniqueId val="{00000003-CA98-454C-9DF3-44A0CB77D1D7}"/>
              </c:ext>
            </c:extLst>
          </c:dPt>
          <c:val>
            <c:numRef>
              <c:f>'Tabla resumen'!$L$7:$M$7</c:f>
              <c:numCache>
                <c:formatCode>0%</c:formatCode>
                <c:ptCount val="2"/>
                <c:pt idx="0">
                  <c:v>0.625</c:v>
                </c:pt>
                <c:pt idx="1">
                  <c:v>0.375</c:v>
                </c:pt>
              </c:numCache>
            </c:numRef>
          </c:val>
          <c:extLst>
            <c:ext xmlns:c16="http://schemas.microsoft.com/office/drawing/2014/chart" uri="{C3380CC4-5D6E-409C-BE32-E72D297353CC}">
              <c16:uniqueId val="{00000004-CA98-454C-9DF3-44A0CB77D1D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3032207490303E-2"/>
          <c:y val="4.3888708791051757E-2"/>
          <c:w val="0.95727912257227421"/>
          <c:h val="0.92537172057489403"/>
        </c:manualLayout>
      </c:layout>
      <c:pieChart>
        <c:varyColors val="1"/>
        <c:ser>
          <c:idx val="1"/>
          <c:order val="0"/>
          <c:dPt>
            <c:idx val="0"/>
            <c:bubble3D val="0"/>
            <c:spPr>
              <a:solidFill>
                <a:schemeClr val="tx1"/>
              </a:solidFill>
              <a:ln w="19050">
                <a:solidFill>
                  <a:schemeClr val="lt1"/>
                </a:solidFill>
              </a:ln>
              <a:effectLst/>
            </c:spPr>
            <c:extLst>
              <c:ext xmlns:c16="http://schemas.microsoft.com/office/drawing/2014/chart" uri="{C3380CC4-5D6E-409C-BE32-E72D297353CC}">
                <c16:uniqueId val="{00000001-3D3A-41EE-BC0B-1B9314D2DC92}"/>
              </c:ext>
            </c:extLst>
          </c:dPt>
          <c:dPt>
            <c:idx val="1"/>
            <c:bubble3D val="0"/>
            <c:spPr>
              <a:solidFill>
                <a:schemeClr val="bg1"/>
              </a:solidFill>
              <a:ln w="19050">
                <a:solidFill>
                  <a:schemeClr val="tx1"/>
                </a:solidFill>
              </a:ln>
              <a:effectLst/>
            </c:spPr>
            <c:extLst>
              <c:ext xmlns:c16="http://schemas.microsoft.com/office/drawing/2014/chart" uri="{C3380CC4-5D6E-409C-BE32-E72D297353CC}">
                <c16:uniqueId val="{00000003-3D3A-41EE-BC0B-1B9314D2DC92}"/>
              </c:ext>
            </c:extLst>
          </c:dPt>
          <c:val>
            <c:numRef>
              <c:f>'Tabla resumen'!$L$8:$M$8</c:f>
              <c:numCache>
                <c:formatCode>0%</c:formatCode>
                <c:ptCount val="2"/>
                <c:pt idx="0">
                  <c:v>0.625</c:v>
                </c:pt>
                <c:pt idx="1">
                  <c:v>0.375</c:v>
                </c:pt>
              </c:numCache>
            </c:numRef>
          </c:val>
          <c:extLst>
            <c:ext xmlns:c16="http://schemas.microsoft.com/office/drawing/2014/chart" uri="{C3380CC4-5D6E-409C-BE32-E72D297353CC}">
              <c16:uniqueId val="{00000004-3D3A-41EE-BC0B-1B9314D2DC9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353032207490303E-2"/>
          <c:y val="4.3888708791051757E-2"/>
          <c:w val="0.95727912257227421"/>
          <c:h val="0.92537172057489403"/>
        </c:manualLayout>
      </c:layout>
      <c:pieChart>
        <c:varyColors val="1"/>
        <c:ser>
          <c:idx val="1"/>
          <c:order val="0"/>
          <c:dPt>
            <c:idx val="0"/>
            <c:bubble3D val="0"/>
            <c:spPr>
              <a:solidFill>
                <a:schemeClr val="tx1"/>
              </a:solidFill>
              <a:ln w="19050">
                <a:solidFill>
                  <a:schemeClr val="lt1"/>
                </a:solidFill>
              </a:ln>
              <a:effectLst/>
            </c:spPr>
            <c:extLst>
              <c:ext xmlns:c16="http://schemas.microsoft.com/office/drawing/2014/chart" uri="{C3380CC4-5D6E-409C-BE32-E72D297353CC}">
                <c16:uniqueId val="{00000001-0977-4FF8-BE0D-E3BD7AA5E8DE}"/>
              </c:ext>
            </c:extLst>
          </c:dPt>
          <c:dPt>
            <c:idx val="1"/>
            <c:bubble3D val="0"/>
            <c:spPr>
              <a:solidFill>
                <a:schemeClr val="bg1"/>
              </a:solidFill>
              <a:ln w="19050">
                <a:solidFill>
                  <a:schemeClr val="tx1"/>
                </a:solidFill>
              </a:ln>
              <a:effectLst/>
            </c:spPr>
            <c:extLst>
              <c:ext xmlns:c16="http://schemas.microsoft.com/office/drawing/2014/chart" uri="{C3380CC4-5D6E-409C-BE32-E72D297353CC}">
                <c16:uniqueId val="{00000003-0977-4FF8-BE0D-E3BD7AA5E8DE}"/>
              </c:ext>
            </c:extLst>
          </c:dPt>
          <c:val>
            <c:numRef>
              <c:f>'Tabla resumen'!$L$9:$M$9</c:f>
              <c:numCache>
                <c:formatCode>0%</c:formatCode>
                <c:ptCount val="2"/>
                <c:pt idx="0">
                  <c:v>0.75</c:v>
                </c:pt>
                <c:pt idx="1">
                  <c:v>0.25</c:v>
                </c:pt>
              </c:numCache>
            </c:numRef>
          </c:val>
          <c:extLst>
            <c:ext xmlns:c16="http://schemas.microsoft.com/office/drawing/2014/chart" uri="{C3380CC4-5D6E-409C-BE32-E72D297353CC}">
              <c16:uniqueId val="{00000004-0977-4FF8-BE0D-E3BD7AA5E8D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4543977628765E-4"/>
          <c:y val="1.0026536157500834E-2"/>
          <c:w val="0.99637717328807818"/>
          <c:h val="0.98997346384249918"/>
        </c:manualLayout>
      </c:layout>
      <c:barChart>
        <c:barDir val="bar"/>
        <c:grouping val="stacked"/>
        <c:varyColors val="0"/>
        <c:ser>
          <c:idx val="1"/>
          <c:order val="0"/>
          <c:spPr>
            <a:solidFill>
              <a:schemeClr val="tx1">
                <a:alpha val="98000"/>
              </a:schemeClr>
            </a:solidFill>
            <a:ln w="25400">
              <a:solidFill>
                <a:schemeClr val="tx1"/>
              </a:solidFill>
            </a:ln>
            <a:effectLst/>
          </c:spPr>
          <c:invertIfNegative val="0"/>
          <c:dPt>
            <c:idx val="0"/>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1-71FD-47F2-A6F6-14C378E6FD6D}"/>
              </c:ext>
            </c:extLst>
          </c:dPt>
          <c:dPt>
            <c:idx val="1"/>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3-71FD-47F2-A6F6-14C378E6FD6D}"/>
              </c:ext>
            </c:extLst>
          </c:dPt>
          <c:val>
            <c:numRef>
              <c:f>'Tabla resumen'!$E$5</c:f>
              <c:numCache>
                <c:formatCode>0.0</c:formatCode>
                <c:ptCount val="1"/>
                <c:pt idx="0">
                  <c:v>2.7999999999999994</c:v>
                </c:pt>
              </c:numCache>
            </c:numRef>
          </c:val>
          <c:extLst>
            <c:ext xmlns:c16="http://schemas.microsoft.com/office/drawing/2014/chart" uri="{C3380CC4-5D6E-409C-BE32-E72D297353CC}">
              <c16:uniqueId val="{00000004-71FD-47F2-A6F6-14C378E6FD6D}"/>
            </c:ext>
          </c:extLst>
        </c:ser>
        <c:ser>
          <c:idx val="0"/>
          <c:order val="1"/>
          <c:spPr>
            <a:solidFill>
              <a:schemeClr val="bg1">
                <a:lumMod val="85000"/>
              </a:schemeClr>
            </a:solidFill>
            <a:ln w="19050">
              <a:noFill/>
            </a:ln>
            <a:effectLst/>
          </c:spPr>
          <c:invertIfNegative val="0"/>
          <c:val>
            <c:numRef>
              <c:f>'Tabla resumen'!$D$5</c:f>
              <c:numCache>
                <c:formatCode>0.0</c:formatCode>
                <c:ptCount val="1"/>
                <c:pt idx="0">
                  <c:v>1.2000000000000006</c:v>
                </c:pt>
              </c:numCache>
            </c:numRef>
          </c:val>
          <c:extLst>
            <c:ext xmlns:c16="http://schemas.microsoft.com/office/drawing/2014/chart" uri="{C3380CC4-5D6E-409C-BE32-E72D297353CC}">
              <c16:uniqueId val="{00000005-71FD-47F2-A6F6-14C378E6FD6D}"/>
            </c:ext>
          </c:extLst>
        </c:ser>
        <c:dLbls>
          <c:showLegendKey val="0"/>
          <c:showVal val="0"/>
          <c:showCatName val="0"/>
          <c:showSerName val="0"/>
          <c:showPercent val="0"/>
          <c:showBubbleSize val="0"/>
        </c:dLbls>
        <c:gapWidth val="100"/>
        <c:overlap val="100"/>
        <c:axId val="199284032"/>
        <c:axId val="199291480"/>
      </c:barChart>
      <c:valAx>
        <c:axId val="199291480"/>
        <c:scaling>
          <c:orientation val="minMax"/>
          <c:max val="4"/>
        </c:scaling>
        <c:delete val="0"/>
        <c:axPos val="b"/>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284032"/>
        <c:crosses val="autoZero"/>
        <c:crossBetween val="between"/>
      </c:valAx>
      <c:catAx>
        <c:axId val="199284032"/>
        <c:scaling>
          <c:orientation val="minMax"/>
        </c:scaling>
        <c:delete val="1"/>
        <c:axPos val="l"/>
        <c:majorTickMark val="out"/>
        <c:minorTickMark val="none"/>
        <c:tickLblPos val="nextTo"/>
        <c:crossAx val="199291480"/>
        <c:crosses val="autoZero"/>
        <c:auto val="1"/>
        <c:lblAlgn val="ctr"/>
        <c:lblOffset val="100"/>
        <c:noMultiLvlLbl val="0"/>
      </c:cat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14543977628765E-4"/>
          <c:y val="1.0026536157500834E-2"/>
          <c:w val="0.99637717328807818"/>
          <c:h val="0.98997346384249918"/>
        </c:manualLayout>
      </c:layout>
      <c:barChart>
        <c:barDir val="bar"/>
        <c:grouping val="stacked"/>
        <c:varyColors val="0"/>
        <c:ser>
          <c:idx val="1"/>
          <c:order val="0"/>
          <c:spPr>
            <a:solidFill>
              <a:schemeClr val="tx1">
                <a:alpha val="98000"/>
              </a:schemeClr>
            </a:solidFill>
            <a:ln w="25400">
              <a:solidFill>
                <a:schemeClr val="tx1"/>
              </a:solidFill>
            </a:ln>
            <a:effectLst/>
          </c:spPr>
          <c:invertIfNegative val="0"/>
          <c:dPt>
            <c:idx val="0"/>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1-F2F4-4CFF-9B04-D31A5ABF8DDF}"/>
              </c:ext>
            </c:extLst>
          </c:dPt>
          <c:dPt>
            <c:idx val="1"/>
            <c:invertIfNegative val="0"/>
            <c:bubble3D val="0"/>
            <c:spPr>
              <a:solidFill>
                <a:schemeClr val="tx1">
                  <a:alpha val="98000"/>
                </a:schemeClr>
              </a:solidFill>
              <a:ln w="25400">
                <a:solidFill>
                  <a:schemeClr val="tx1"/>
                </a:solidFill>
              </a:ln>
              <a:effectLst/>
            </c:spPr>
            <c:extLst>
              <c:ext xmlns:c16="http://schemas.microsoft.com/office/drawing/2014/chart" uri="{C3380CC4-5D6E-409C-BE32-E72D297353CC}">
                <c16:uniqueId val="{00000003-F2F4-4CFF-9B04-D31A5ABF8DDF}"/>
              </c:ext>
            </c:extLst>
          </c:dPt>
          <c:val>
            <c:numRef>
              <c:f>'Tabla resumen'!$E$6</c:f>
              <c:numCache>
                <c:formatCode>0.0</c:formatCode>
                <c:ptCount val="1"/>
                <c:pt idx="0">
                  <c:v>2.4</c:v>
                </c:pt>
              </c:numCache>
            </c:numRef>
          </c:val>
          <c:extLst>
            <c:ext xmlns:c16="http://schemas.microsoft.com/office/drawing/2014/chart" uri="{C3380CC4-5D6E-409C-BE32-E72D297353CC}">
              <c16:uniqueId val="{00000004-F2F4-4CFF-9B04-D31A5ABF8DDF}"/>
            </c:ext>
          </c:extLst>
        </c:ser>
        <c:ser>
          <c:idx val="0"/>
          <c:order val="1"/>
          <c:spPr>
            <a:solidFill>
              <a:schemeClr val="bg1">
                <a:lumMod val="85000"/>
              </a:schemeClr>
            </a:solidFill>
            <a:ln w="19050">
              <a:noFill/>
            </a:ln>
            <a:effectLst/>
          </c:spPr>
          <c:invertIfNegative val="0"/>
          <c:val>
            <c:numRef>
              <c:f>'Tabla resumen'!$D$6</c:f>
              <c:numCache>
                <c:formatCode>0.0</c:formatCode>
                <c:ptCount val="1"/>
                <c:pt idx="0">
                  <c:v>1.6</c:v>
                </c:pt>
              </c:numCache>
            </c:numRef>
          </c:val>
          <c:extLst>
            <c:ext xmlns:c16="http://schemas.microsoft.com/office/drawing/2014/chart" uri="{C3380CC4-5D6E-409C-BE32-E72D297353CC}">
              <c16:uniqueId val="{00000005-F2F4-4CFF-9B04-D31A5ABF8DDF}"/>
            </c:ext>
          </c:extLst>
        </c:ser>
        <c:dLbls>
          <c:showLegendKey val="0"/>
          <c:showVal val="0"/>
          <c:showCatName val="0"/>
          <c:showSerName val="0"/>
          <c:showPercent val="0"/>
          <c:showBubbleSize val="0"/>
        </c:dLbls>
        <c:gapWidth val="100"/>
        <c:overlap val="100"/>
        <c:axId val="199285208"/>
        <c:axId val="199287560"/>
      </c:barChart>
      <c:valAx>
        <c:axId val="199287560"/>
        <c:scaling>
          <c:orientation val="minMax"/>
          <c:max val="4"/>
        </c:scaling>
        <c:delete val="0"/>
        <c:axPos val="b"/>
        <c:majorGridlines>
          <c:spPr>
            <a:ln w="9525" cap="flat" cmpd="sng" algn="ctr">
              <a:noFill/>
              <a:round/>
            </a:ln>
            <a:effectLst/>
          </c:spPr>
        </c:majorGridlines>
        <c:numFmt formatCode="0.0"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285208"/>
        <c:crosses val="autoZero"/>
        <c:crossBetween val="between"/>
      </c:valAx>
      <c:catAx>
        <c:axId val="199285208"/>
        <c:scaling>
          <c:orientation val="minMax"/>
        </c:scaling>
        <c:delete val="1"/>
        <c:axPos val="l"/>
        <c:majorTickMark val="out"/>
        <c:minorTickMark val="none"/>
        <c:tickLblPos val="nextTo"/>
        <c:crossAx val="19928756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5</xdr:col>
      <xdr:colOff>35722</xdr:colOff>
      <xdr:row>3</xdr:row>
      <xdr:rowOff>59530</xdr:rowOff>
    </xdr:from>
    <xdr:to>
      <xdr:col>8</xdr:col>
      <xdr:colOff>1166812</xdr:colOff>
      <xdr:row>3</xdr:row>
      <xdr:rowOff>511969</xdr:rowOff>
    </xdr:to>
    <xdr:graphicFrame macro="">
      <xdr:nvGraphicFramePr>
        <xdr:cNvPr id="11" name="Gráfic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415774</xdr:colOff>
      <xdr:row>3</xdr:row>
      <xdr:rowOff>27216</xdr:rowOff>
    </xdr:from>
    <xdr:to>
      <xdr:col>9</xdr:col>
      <xdr:colOff>905632</xdr:colOff>
      <xdr:row>3</xdr:row>
      <xdr:rowOff>554870</xdr:rowOff>
    </xdr:to>
    <xdr:graphicFrame macro="">
      <xdr:nvGraphicFramePr>
        <xdr:cNvPr id="13" name="Gráfico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412750</xdr:colOff>
      <xdr:row>4</xdr:row>
      <xdr:rowOff>21166</xdr:rowOff>
    </xdr:from>
    <xdr:to>
      <xdr:col>9</xdr:col>
      <xdr:colOff>902608</xdr:colOff>
      <xdr:row>4</xdr:row>
      <xdr:rowOff>548820</xdr:rowOff>
    </xdr:to>
    <xdr:graphicFrame macro="">
      <xdr:nvGraphicFramePr>
        <xdr:cNvPr id="23" name="Gráfico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412750</xdr:colOff>
      <xdr:row>5</xdr:row>
      <xdr:rowOff>21168</xdr:rowOff>
    </xdr:from>
    <xdr:to>
      <xdr:col>9</xdr:col>
      <xdr:colOff>902608</xdr:colOff>
      <xdr:row>5</xdr:row>
      <xdr:rowOff>548822</xdr:rowOff>
    </xdr:to>
    <xdr:graphicFrame macro="">
      <xdr:nvGraphicFramePr>
        <xdr:cNvPr id="24" name="Gráfico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423333</xdr:colOff>
      <xdr:row>6</xdr:row>
      <xdr:rowOff>21166</xdr:rowOff>
    </xdr:from>
    <xdr:to>
      <xdr:col>9</xdr:col>
      <xdr:colOff>913191</xdr:colOff>
      <xdr:row>6</xdr:row>
      <xdr:rowOff>548820</xdr:rowOff>
    </xdr:to>
    <xdr:graphicFrame macro="">
      <xdr:nvGraphicFramePr>
        <xdr:cNvPr id="25" name="Gráfico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412750</xdr:colOff>
      <xdr:row>7</xdr:row>
      <xdr:rowOff>31750</xdr:rowOff>
    </xdr:from>
    <xdr:to>
      <xdr:col>9</xdr:col>
      <xdr:colOff>902608</xdr:colOff>
      <xdr:row>7</xdr:row>
      <xdr:rowOff>559404</xdr:rowOff>
    </xdr:to>
    <xdr:graphicFrame macro="">
      <xdr:nvGraphicFramePr>
        <xdr:cNvPr id="26" name="Gráfico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412750</xdr:colOff>
      <xdr:row>8</xdr:row>
      <xdr:rowOff>31750</xdr:rowOff>
    </xdr:from>
    <xdr:to>
      <xdr:col>9</xdr:col>
      <xdr:colOff>902608</xdr:colOff>
      <xdr:row>8</xdr:row>
      <xdr:rowOff>559404</xdr:rowOff>
    </xdr:to>
    <xdr:graphicFrame macro="">
      <xdr:nvGraphicFramePr>
        <xdr:cNvPr id="27" name="Gráfico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35723</xdr:colOff>
      <xdr:row>4</xdr:row>
      <xdr:rowOff>47625</xdr:rowOff>
    </xdr:from>
    <xdr:to>
      <xdr:col>8</xdr:col>
      <xdr:colOff>1166813</xdr:colOff>
      <xdr:row>4</xdr:row>
      <xdr:rowOff>500064</xdr:rowOff>
    </xdr:to>
    <xdr:graphicFrame macro="">
      <xdr:nvGraphicFramePr>
        <xdr:cNvPr id="12" name="Gráfic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35722</xdr:colOff>
      <xdr:row>5</xdr:row>
      <xdr:rowOff>59531</xdr:rowOff>
    </xdr:from>
    <xdr:to>
      <xdr:col>8</xdr:col>
      <xdr:colOff>1166812</xdr:colOff>
      <xdr:row>5</xdr:row>
      <xdr:rowOff>511970</xdr:rowOff>
    </xdr:to>
    <xdr:graphicFrame macro="">
      <xdr:nvGraphicFramePr>
        <xdr:cNvPr id="14" name="Gráfic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35722</xdr:colOff>
      <xdr:row>6</xdr:row>
      <xdr:rowOff>59531</xdr:rowOff>
    </xdr:from>
    <xdr:to>
      <xdr:col>8</xdr:col>
      <xdr:colOff>1166812</xdr:colOff>
      <xdr:row>6</xdr:row>
      <xdr:rowOff>511970</xdr:rowOff>
    </xdr:to>
    <xdr:graphicFrame macro="">
      <xdr:nvGraphicFramePr>
        <xdr:cNvPr id="15" name="Gráfico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35722</xdr:colOff>
      <xdr:row>7</xdr:row>
      <xdr:rowOff>71437</xdr:rowOff>
    </xdr:from>
    <xdr:to>
      <xdr:col>8</xdr:col>
      <xdr:colOff>1166812</xdr:colOff>
      <xdr:row>7</xdr:row>
      <xdr:rowOff>523876</xdr:rowOff>
    </xdr:to>
    <xdr:graphicFrame macro="">
      <xdr:nvGraphicFramePr>
        <xdr:cNvPr id="16" name="Gráfico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35722</xdr:colOff>
      <xdr:row>8</xdr:row>
      <xdr:rowOff>83344</xdr:rowOff>
    </xdr:from>
    <xdr:to>
      <xdr:col>8</xdr:col>
      <xdr:colOff>1166812</xdr:colOff>
      <xdr:row>8</xdr:row>
      <xdr:rowOff>535783</xdr:rowOff>
    </xdr:to>
    <xdr:graphicFrame macro="">
      <xdr:nvGraphicFramePr>
        <xdr:cNvPr id="17" name="Gráfico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592668</xdr:colOff>
      <xdr:row>10</xdr:row>
      <xdr:rowOff>41803</xdr:rowOff>
    </xdr:from>
    <xdr:to>
      <xdr:col>4</xdr:col>
      <xdr:colOff>1255184</xdr:colOff>
      <xdr:row>32</xdr:row>
      <xdr:rowOff>75141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74085</xdr:colOff>
      <xdr:row>10</xdr:row>
      <xdr:rowOff>38100</xdr:rowOff>
    </xdr:from>
    <xdr:to>
      <xdr:col>11</xdr:col>
      <xdr:colOff>232833</xdr:colOff>
      <xdr:row>32</xdr:row>
      <xdr:rowOff>84667</xdr:rowOff>
    </xdr:to>
    <xdr:graphicFrame macro="">
      <xdr:nvGraphicFramePr>
        <xdr:cNvPr id="3" name="2 Gráfico">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1990726</xdr:colOff>
      <xdr:row>10</xdr:row>
      <xdr:rowOff>114300</xdr:rowOff>
    </xdr:from>
    <xdr:to>
      <xdr:col>8</xdr:col>
      <xdr:colOff>266701</xdr:colOff>
      <xdr:row>12</xdr:row>
      <xdr:rowOff>28575</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9439276" y="2276475"/>
          <a:ext cx="22479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500" b="1">
              <a:solidFill>
                <a:srgbClr val="FF0000"/>
              </a:solidFill>
            </a:rPr>
            <a:t>Nivel de Madurez por Eje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130967</xdr:colOff>
      <xdr:row>0</xdr:row>
      <xdr:rowOff>71437</xdr:rowOff>
    </xdr:from>
    <xdr:to>
      <xdr:col>2</xdr:col>
      <xdr:colOff>1440655</xdr:colOff>
      <xdr:row>4</xdr:row>
      <xdr:rowOff>83344</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535780" y="71437"/>
          <a:ext cx="3036094" cy="773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t>Leyenda</a:t>
          </a:r>
        </a:p>
        <a:p>
          <a:r>
            <a:rPr lang="es-ES" sz="1100" baseline="0">
              <a:solidFill>
                <a:srgbClr val="00B050"/>
              </a:solidFill>
              <a:latin typeface="Wingdings 2" panose="05020102010507070707" pitchFamily="18" charset="2"/>
            </a:rPr>
            <a:t>R</a:t>
          </a:r>
          <a:r>
            <a:rPr lang="es-ES" sz="1100" baseline="0">
              <a:latin typeface="Wingdings 2" panose="05020102010507070707" pitchFamily="18" charset="2"/>
            </a:rPr>
            <a:t> </a:t>
          </a:r>
          <a:r>
            <a:rPr lang="es-ES" sz="1100" baseline="0">
              <a:latin typeface="+mn-lt"/>
            </a:rPr>
            <a:t>Cumple el atributo</a:t>
          </a:r>
        </a:p>
        <a:p>
          <a:r>
            <a:rPr lang="es-ES" sz="1100" baseline="0">
              <a:solidFill>
                <a:srgbClr val="FF0000"/>
              </a:solidFill>
              <a:effectLst/>
              <a:latin typeface="Wingdings 2" panose="05020102010507070707" pitchFamily="18" charset="2"/>
              <a:ea typeface="+mn-ea"/>
              <a:cs typeface="+mn-cs"/>
            </a:rPr>
            <a:t>T </a:t>
          </a:r>
          <a:r>
            <a:rPr lang="es-ES" sz="1100" baseline="0">
              <a:solidFill>
                <a:schemeClr val="dk1"/>
              </a:solidFill>
              <a:effectLst/>
              <a:latin typeface="+mn-lt"/>
              <a:ea typeface="+mn-ea"/>
              <a:cs typeface="+mn-cs"/>
            </a:rPr>
            <a:t>No Cumple el atributo (o no hay evidencias)</a:t>
          </a:r>
          <a:endParaRPr lang="es-ES" sz="1100" baseline="0">
            <a:solidFill>
              <a:srgbClr val="FF0000"/>
            </a:solidFill>
            <a:latin typeface="Wingdings 2" panose="05020102010507070707" pitchFamily="18" charset="2"/>
          </a:endParaRPr>
        </a:p>
        <a:p>
          <a:r>
            <a:rPr lang="es-ES" sz="1100" baseline="0">
              <a:solidFill>
                <a:srgbClr val="FFC000"/>
              </a:solidFill>
              <a:effectLst/>
              <a:latin typeface="Wingdings 2" panose="05020102010507070707" pitchFamily="18" charset="2"/>
              <a:ea typeface="+mn-ea"/>
              <a:cs typeface="+mn-cs"/>
            </a:rPr>
            <a:t>X </a:t>
          </a:r>
          <a:r>
            <a:rPr lang="es-ES" sz="1100" baseline="0">
              <a:solidFill>
                <a:schemeClr val="dk1"/>
              </a:solidFill>
              <a:effectLst/>
              <a:latin typeface="+mn-lt"/>
              <a:ea typeface="+mn-ea"/>
              <a:cs typeface="+mn-cs"/>
            </a:rPr>
            <a:t>No le aplica el atributo</a:t>
          </a:r>
          <a:endParaRPr lang="es-ES" sz="1100" baseline="0">
            <a:solidFill>
              <a:srgbClr val="FFC000"/>
            </a:solidFill>
            <a:latin typeface="Wingdings 2" panose="05020102010507070707" pitchFamily="18" charset="2"/>
          </a:endParaRPr>
        </a:p>
      </xdr:txBody>
    </xdr:sp>
    <xdr:clientData/>
  </xdr:twoCellAnchor>
  <xdr:twoCellAnchor>
    <xdr:from>
      <xdr:col>3</xdr:col>
      <xdr:colOff>70184</xdr:colOff>
      <xdr:row>0</xdr:row>
      <xdr:rowOff>60158</xdr:rowOff>
    </xdr:from>
    <xdr:to>
      <xdr:col>10</xdr:col>
      <xdr:colOff>2697078</xdr:colOff>
      <xdr:row>4</xdr:row>
      <xdr:rowOff>72065</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3779921" y="60158"/>
          <a:ext cx="12683289" cy="773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u="sng"/>
            <a:t>Instrucciones de cumplimentación</a:t>
          </a:r>
        </a:p>
        <a:p>
          <a:r>
            <a:rPr lang="es-ES" sz="1100" baseline="0">
              <a:latin typeface="+mn-lt"/>
            </a:rPr>
            <a:t>1. Se debe cumplimentar el cuestionario empezando en cada eje por las afirmaciones del nivel Informal (nivel 1) e ir avanzando a los siguientes niveles, hasta contestar a todas las afirmaciones, dado que todas puntúan.</a:t>
          </a:r>
        </a:p>
        <a:p>
          <a:r>
            <a:rPr lang="es-ES" sz="1100" baseline="0">
              <a:solidFill>
                <a:schemeClr val="dk1"/>
              </a:solidFill>
              <a:effectLst/>
              <a:latin typeface="+mn-lt"/>
              <a:ea typeface="+mn-ea"/>
              <a:cs typeface="+mn-cs"/>
            </a:rPr>
            <a:t>2. El nivel auditado se obtendrá como algoritmo de los atributos cumplidos por la organización y que han podido ser evidenciados por el equipo de auditoría interna (o revisor).</a:t>
          </a:r>
          <a:endParaRPr lang="es-ES" sz="1100" baseline="0">
            <a:solidFill>
              <a:srgbClr val="FF0000"/>
            </a:solidFill>
            <a:latin typeface="Wingdings 2" panose="05020102010507070707" pitchFamily="18" charset="2"/>
          </a:endParaRPr>
        </a:p>
        <a:p>
          <a:r>
            <a:rPr lang="es-ES" sz="1100" baseline="0">
              <a:solidFill>
                <a:schemeClr val="dk1"/>
              </a:solidFill>
              <a:effectLst/>
              <a:latin typeface="+mn-lt"/>
              <a:ea typeface="+mn-ea"/>
              <a:cs typeface="+mn-cs"/>
            </a:rPr>
            <a:t>3. El nivel de aseguramiento (columna "R") se cumplimentará con criterio experto en base a los trabajos de aseguramiento realizados sobre el eje correspondiente en el último ciclo auditor considerado (entre 3 y 5 años).</a:t>
          </a:r>
          <a:endParaRPr lang="es-ES" sz="1100" baseline="0">
            <a:solidFill>
              <a:srgbClr val="FFC000"/>
            </a:solidFill>
            <a:latin typeface="Wingdings 2" panose="05020102010507070707" pitchFamily="18" charset="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0"/>
  <sheetViews>
    <sheetView zoomScale="80" zoomScaleNormal="80" workbookViewId="0">
      <selection activeCell="E5" sqref="E5"/>
    </sheetView>
  </sheetViews>
  <sheetFormatPr defaultColWidth="11.42578125" defaultRowHeight="14.45"/>
  <cols>
    <col min="1" max="1" width="2.85546875" style="1" customWidth="1"/>
    <col min="2" max="2" width="5.140625" style="1" customWidth="1"/>
    <col min="3" max="3" width="30" style="1" customWidth="1"/>
    <col min="4" max="4" width="0.7109375" style="1" customWidth="1"/>
    <col min="5" max="5" width="9.28515625" style="1" customWidth="1"/>
    <col min="6" max="6" width="17.85546875" style="1" customWidth="1"/>
    <col min="7" max="7" width="18" style="1" customWidth="1"/>
    <col min="8" max="8" width="17.85546875" style="1" customWidth="1"/>
    <col min="9" max="9" width="18" style="1" customWidth="1"/>
    <col min="10" max="10" width="20" style="1" customWidth="1"/>
    <col min="11" max="11" width="2.140625" style="1" customWidth="1"/>
    <col min="12" max="16384" width="11.42578125" style="1"/>
  </cols>
  <sheetData>
    <row r="1" spans="2:13" ht="15" thickBot="1"/>
    <row r="2" spans="2:13" ht="45" customHeight="1">
      <c r="B2" s="215" t="s">
        <v>0</v>
      </c>
      <c r="C2" s="281"/>
      <c r="D2" s="281"/>
      <c r="E2" s="281"/>
      <c r="F2" s="281"/>
      <c r="G2" s="281"/>
      <c r="H2" s="281"/>
      <c r="I2" s="282"/>
      <c r="J2" s="216" t="s">
        <v>1</v>
      </c>
    </row>
    <row r="3" spans="2:13" ht="33" customHeight="1">
      <c r="B3" s="42"/>
      <c r="C3" s="43" t="s">
        <v>2</v>
      </c>
      <c r="D3" s="38"/>
      <c r="E3" s="39" t="s">
        <v>3</v>
      </c>
      <c r="F3" s="154" t="s">
        <v>4</v>
      </c>
      <c r="G3" s="155" t="s">
        <v>5</v>
      </c>
      <c r="H3" s="155" t="s">
        <v>6</v>
      </c>
      <c r="I3" s="26" t="s">
        <v>7</v>
      </c>
      <c r="J3" s="283"/>
    </row>
    <row r="4" spans="2:13" ht="45.75" customHeight="1">
      <c r="B4" s="28">
        <v>1</v>
      </c>
      <c r="C4" s="27" t="s">
        <v>8</v>
      </c>
      <c r="D4" s="211" t="e">
        <f t="shared" ref="D4:D9" si="0">4-E4</f>
        <v>#VALUE!</v>
      </c>
      <c r="E4" s="37" t="str">
        <f>Gráficos!C3</f>
        <v>Not filled in</v>
      </c>
      <c r="F4" s="217"/>
      <c r="G4" s="218"/>
      <c r="H4" s="218"/>
      <c r="I4" s="219"/>
      <c r="J4" s="33"/>
      <c r="L4" s="214">
        <f>AVERAGE(Racionales!R7:R34)</f>
        <v>0.5</v>
      </c>
      <c r="M4" s="210">
        <f>1-L4</f>
        <v>0.5</v>
      </c>
    </row>
    <row r="5" spans="2:13" ht="45.75" customHeight="1">
      <c r="B5" s="29">
        <v>2</v>
      </c>
      <c r="C5" s="30" t="s">
        <v>9</v>
      </c>
      <c r="D5" s="212">
        <f t="shared" si="0"/>
        <v>1.2000000000000006</v>
      </c>
      <c r="E5" s="40">
        <f>Gráficos!C4</f>
        <v>2.7999999999999994</v>
      </c>
      <c r="F5" s="217"/>
      <c r="G5" s="218"/>
      <c r="H5" s="218"/>
      <c r="I5" s="219"/>
      <c r="J5" s="34"/>
      <c r="L5" s="214">
        <f>AVERAGE(Racionales!R35:R55)</f>
        <v>0.41666666666666669</v>
      </c>
      <c r="M5" s="210">
        <f t="shared" ref="M5:M9" si="1">1-L5</f>
        <v>0.58333333333333326</v>
      </c>
    </row>
    <row r="6" spans="2:13" ht="45.75" customHeight="1">
      <c r="B6" s="29">
        <v>3</v>
      </c>
      <c r="C6" s="30" t="s">
        <v>10</v>
      </c>
      <c r="D6" s="212">
        <f t="shared" si="0"/>
        <v>1.6</v>
      </c>
      <c r="E6" s="40">
        <f>Gráficos!C5</f>
        <v>2.4</v>
      </c>
      <c r="F6" s="217"/>
      <c r="G6" s="218"/>
      <c r="H6" s="218"/>
      <c r="I6" s="219"/>
      <c r="J6" s="34"/>
      <c r="L6" s="214">
        <f>AVERAGE(Racionales!R56:R76)</f>
        <v>0.83333333333333337</v>
      </c>
      <c r="M6" s="210">
        <f t="shared" si="1"/>
        <v>0.16666666666666663</v>
      </c>
    </row>
    <row r="7" spans="2:13" ht="46.5" customHeight="1">
      <c r="B7" s="29">
        <v>4</v>
      </c>
      <c r="C7" s="30" t="s">
        <v>11</v>
      </c>
      <c r="D7" s="212">
        <f t="shared" si="0"/>
        <v>1.25</v>
      </c>
      <c r="E7" s="40">
        <f>Gráficos!C6</f>
        <v>2.75</v>
      </c>
      <c r="F7" s="217"/>
      <c r="G7" s="218"/>
      <c r="H7" s="218"/>
      <c r="I7" s="219"/>
      <c r="J7" s="34"/>
      <c r="L7" s="214">
        <f>AVERAGE(Racionales!R77:R90)</f>
        <v>0.625</v>
      </c>
      <c r="M7" s="210">
        <f t="shared" si="1"/>
        <v>0.375</v>
      </c>
    </row>
    <row r="8" spans="2:13" ht="46.5" customHeight="1">
      <c r="B8" s="29">
        <v>5</v>
      </c>
      <c r="C8" s="30" t="s">
        <v>12</v>
      </c>
      <c r="D8" s="212">
        <f t="shared" si="0"/>
        <v>1.2999999999999998</v>
      </c>
      <c r="E8" s="40">
        <f>Gráficos!C7</f>
        <v>2.7</v>
      </c>
      <c r="F8" s="217"/>
      <c r="G8" s="218"/>
      <c r="H8" s="218"/>
      <c r="I8" s="219"/>
      <c r="J8" s="34"/>
      <c r="L8" s="214">
        <f>AVERAGE(Racionales!R91:R104)</f>
        <v>0.625</v>
      </c>
      <c r="M8" s="210">
        <f t="shared" si="1"/>
        <v>0.375</v>
      </c>
    </row>
    <row r="9" spans="2:13" ht="46.5" customHeight="1" thickBot="1">
      <c r="B9" s="31">
        <v>6</v>
      </c>
      <c r="C9" s="32" t="s">
        <v>13</v>
      </c>
      <c r="D9" s="213">
        <f t="shared" si="0"/>
        <v>1.6666666666666665</v>
      </c>
      <c r="E9" s="41">
        <f>Gráficos!C8</f>
        <v>2.3333333333333335</v>
      </c>
      <c r="F9" s="220"/>
      <c r="G9" s="221"/>
      <c r="H9" s="221"/>
      <c r="I9" s="222"/>
      <c r="J9" s="35"/>
      <c r="L9" s="214">
        <f>AVERAGE(Racionales!R105:R111)</f>
        <v>0.75</v>
      </c>
      <c r="M9" s="210">
        <f t="shared" si="1"/>
        <v>0.25</v>
      </c>
    </row>
    <row r="10" spans="2:13" ht="13.5" customHeight="1"/>
  </sheetData>
  <sheetProtection algorithmName="SHA-512" hashValue="SFuHF2UnQw2jA+TR1rTbzq9D5M+xxMpMjqthh8lO3krfw9TOBiakwbz62mDpuKoEqrwSb3zW4yKGt41wiw2V8w==" saltValue="hb2Tby7KjasJmtNs5fOmDQ==" spinCount="100000" sheet="1" objects="1" scenarios="1"/>
  <mergeCells count="8">
    <mergeCell ref="B2:I2"/>
    <mergeCell ref="J2:J3"/>
    <mergeCell ref="F8:I8"/>
    <mergeCell ref="F9:I9"/>
    <mergeCell ref="F4:I4"/>
    <mergeCell ref="F5:I5"/>
    <mergeCell ref="F6:I6"/>
    <mergeCell ref="F7:I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H50"/>
  <sheetViews>
    <sheetView topLeftCell="A9" zoomScale="80" zoomScaleNormal="80" workbookViewId="0">
      <selection activeCell="D36" sqref="D36:D39"/>
    </sheetView>
  </sheetViews>
  <sheetFormatPr defaultColWidth="9.140625" defaultRowHeight="14.45"/>
  <cols>
    <col min="1" max="1" width="9.140625" style="1"/>
    <col min="2" max="2" width="44.42578125" style="1" bestFit="1" customWidth="1"/>
    <col min="3" max="3" width="47.140625" style="1" bestFit="1" customWidth="1"/>
    <col min="4" max="4" width="14.28515625" style="1" bestFit="1" customWidth="1"/>
    <col min="5" max="5" width="13.85546875" style="1" bestFit="1" customWidth="1"/>
    <col min="6" max="6" width="41.28515625" style="1" customWidth="1"/>
    <col min="7" max="7" width="10.7109375" style="1" customWidth="1"/>
    <col min="8" max="16384" width="9.140625" style="1"/>
  </cols>
  <sheetData>
    <row r="1" spans="2:8" ht="15" thickBot="1"/>
    <row r="2" spans="2:8" ht="18" customHeight="1">
      <c r="B2" s="6" t="s">
        <v>14</v>
      </c>
      <c r="C2" s="7" t="s">
        <v>15</v>
      </c>
      <c r="D2" s="8" t="s">
        <v>16</v>
      </c>
      <c r="E2" s="45" t="s">
        <v>17</v>
      </c>
    </row>
    <row r="3" spans="2:8">
      <c r="B3" s="3" t="str">
        <f>'Tabla resumen'!C4</f>
        <v>Estrategia</v>
      </c>
      <c r="C3" s="137" t="str">
        <f>IFERROR(AVERAGE(D36:D39), "Not filled in")</f>
        <v>Not filled in</v>
      </c>
      <c r="D3" s="138">
        <f>IFERROR(AVERAGE(E36:E39), "Not filled in")</f>
        <v>3.25</v>
      </c>
      <c r="E3" s="144" t="e">
        <f t="shared" ref="E3:E8" si="0">+D3-C3</f>
        <v>#VALUE!</v>
      </c>
    </row>
    <row r="4" spans="2:8">
      <c r="B4" s="3" t="str">
        <f>'Tabla resumen'!C5</f>
        <v>Gobernanza</v>
      </c>
      <c r="C4" s="139">
        <f>IFERROR(AVERAGE(D40:D42), "Not filled in")</f>
        <v>2.7999999999999994</v>
      </c>
      <c r="D4" s="140">
        <f>IFERROR(AVERAGE(E40:E42), "Not filled in")</f>
        <v>3.25</v>
      </c>
      <c r="E4" s="145">
        <f t="shared" si="0"/>
        <v>0.45000000000000062</v>
      </c>
    </row>
    <row r="5" spans="2:8">
      <c r="B5" s="3" t="str">
        <f>'Tabla resumen'!C6</f>
        <v>Personas</v>
      </c>
      <c r="C5" s="139">
        <f>IFERROR(AVERAGE(D43:D45), "Not filled in")</f>
        <v>2.4</v>
      </c>
      <c r="D5" s="140">
        <f>IFERROR(AVERAGE(E43:E45), "Not filled in")</f>
        <v>3.25</v>
      </c>
      <c r="E5" s="145">
        <f t="shared" si="0"/>
        <v>0.85000000000000009</v>
      </c>
    </row>
    <row r="6" spans="2:8">
      <c r="B6" s="3" t="str">
        <f>'Tabla resumen'!C7</f>
        <v>Riesgos y Procesos</v>
      </c>
      <c r="C6" s="139">
        <f>IFERROR(AVERAGE(D46:D47), "Not filled in")</f>
        <v>2.75</v>
      </c>
      <c r="D6" s="140">
        <f>IFERROR(AVERAGE(E46:E47), "Not filled in")</f>
        <v>3.25</v>
      </c>
      <c r="E6" s="145">
        <f t="shared" si="0"/>
        <v>0.5</v>
      </c>
    </row>
    <row r="7" spans="2:8">
      <c r="B7" s="3" t="str">
        <f>'Tabla resumen'!C8</f>
        <v>Relaciones con terceros</v>
      </c>
      <c r="C7" s="139">
        <f>IFERROR(AVERAGE(D48:D49), "Not filled in")</f>
        <v>2.7</v>
      </c>
      <c r="D7" s="140">
        <f>IFERROR(AVERAGE(E48:E49), "Not filled in")</f>
        <v>3.375</v>
      </c>
      <c r="E7" s="145">
        <f t="shared" si="0"/>
        <v>0.67499999999999982</v>
      </c>
    </row>
    <row r="8" spans="2:8" ht="15" thickBot="1">
      <c r="B8" s="4" t="str">
        <f>'Tabla resumen'!C9</f>
        <v>Reputación</v>
      </c>
      <c r="C8" s="141">
        <f>IFERROR(AVERAGE(D50:D50), "Not filled in")</f>
        <v>2.3333333333333335</v>
      </c>
      <c r="D8" s="142">
        <f>IFERROR(AVERAGE(E50:E50), "Not filled in")</f>
        <v>3.25</v>
      </c>
      <c r="E8" s="146">
        <f t="shared" si="0"/>
        <v>0.91666666666666652</v>
      </c>
    </row>
    <row r="9" spans="2:8" ht="15.6">
      <c r="B9" s="24" t="s">
        <v>18</v>
      </c>
      <c r="C9" s="143" t="e">
        <f>+C3+C4+C5+C6+C7+C8</f>
        <v>#VALUE!</v>
      </c>
      <c r="D9" s="143">
        <f>+D3+D4+D5+D6+D7+D8</f>
        <v>19.625</v>
      </c>
      <c r="E9" s="22">
        <v>24</v>
      </c>
      <c r="F9" s="36"/>
      <c r="H9" s="44"/>
    </row>
    <row r="10" spans="2:8" ht="15.6">
      <c r="B10" s="24" t="str">
        <f>B9</f>
        <v>Evaluación Global de la Cultura Corporativa</v>
      </c>
      <c r="C10" s="23" t="e">
        <f>+C9</f>
        <v>#VALUE!</v>
      </c>
      <c r="D10" s="23" t="e">
        <f>+D9-C10</f>
        <v>#VALUE!</v>
      </c>
      <c r="E10" s="23" t="e">
        <f>+E9-C10-D10</f>
        <v>#VALUE!</v>
      </c>
      <c r="F10" s="36"/>
    </row>
    <row r="11" spans="2:8">
      <c r="C11" s="25" t="e">
        <f>C9/$E$9</f>
        <v>#VALUE!</v>
      </c>
      <c r="D11" s="25" t="e">
        <f>D10/E9</f>
        <v>#VALUE!</v>
      </c>
      <c r="E11" s="25" t="e">
        <f>100%-C11-D11</f>
        <v>#VALUE!</v>
      </c>
    </row>
    <row r="34" spans="2:5" ht="15" thickBot="1">
      <c r="B34" s="2"/>
    </row>
    <row r="35" spans="2:5" ht="15" thickBot="1">
      <c r="B35" s="9" t="s">
        <v>19</v>
      </c>
      <c r="C35" s="10" t="s">
        <v>20</v>
      </c>
      <c r="D35" s="10" t="str">
        <f>+C2</f>
        <v>Nivel Auditado</v>
      </c>
      <c r="E35" s="5" t="str">
        <f>+D2</f>
        <v>Nivel Objetivo</v>
      </c>
    </row>
    <row r="36" spans="2:5">
      <c r="B36" s="223" t="str">
        <f>B3</f>
        <v>Estrategia</v>
      </c>
      <c r="C36" s="14" t="str">
        <f>+Racionales!C7</f>
        <v>Propósito, Misión, Visión y Valores</v>
      </c>
      <c r="D36" s="99" t="e">
        <f>Racionales!M7</f>
        <v>#DIV/0!</v>
      </c>
      <c r="E36" s="100">
        <f>Racionales!N7</f>
        <v>3.5</v>
      </c>
    </row>
    <row r="37" spans="2:5">
      <c r="B37" s="224"/>
      <c r="C37" s="15" t="str">
        <f>+Racionales!C14</f>
        <v>Plan estratégico</v>
      </c>
      <c r="D37" s="101">
        <f>Racionales!M14</f>
        <v>2.4666666666666663</v>
      </c>
      <c r="E37" s="102">
        <f>Racionales!N14</f>
        <v>3.25</v>
      </c>
    </row>
    <row r="38" spans="2:5">
      <c r="B38" s="224"/>
      <c r="C38" s="14" t="str">
        <f>+Racionales!C21</f>
        <v>Comunicación interna y externa</v>
      </c>
      <c r="D38" s="99">
        <f>Racionales!M21</f>
        <v>2.2999999999999998</v>
      </c>
      <c r="E38" s="100">
        <f>Racionales!N21</f>
        <v>3.25</v>
      </c>
    </row>
    <row r="39" spans="2:5" ht="15" thickBot="1">
      <c r="B39" s="225"/>
      <c r="C39" s="13" t="str">
        <f>+Racionales!C28</f>
        <v>Liderazgo</v>
      </c>
      <c r="D39" s="103">
        <f>Racionales!M28</f>
        <v>2.5666666666666664</v>
      </c>
      <c r="E39" s="104">
        <f>Racionales!N28</f>
        <v>3</v>
      </c>
    </row>
    <row r="40" spans="2:5">
      <c r="B40" s="223" t="str">
        <f>+B4</f>
        <v>Gobernanza</v>
      </c>
      <c r="C40" s="14" t="str">
        <f>Racionales!C35</f>
        <v>Código Ético y/o de Conducta (Políticas)</v>
      </c>
      <c r="D40" s="99">
        <f>Racionales!M35</f>
        <v>2.5333333333333337</v>
      </c>
      <c r="E40" s="100">
        <f>Racionales!N35</f>
        <v>3</v>
      </c>
    </row>
    <row r="41" spans="2:5">
      <c r="B41" s="224"/>
      <c r="C41" s="15" t="str">
        <f>Racionales!C42</f>
        <v>Responsabilidad penal corporativa</v>
      </c>
      <c r="D41" s="101">
        <f>Racionales!M42</f>
        <v>3.0666666666666664</v>
      </c>
      <c r="E41" s="102">
        <f>Racionales!N42</f>
        <v>3.75</v>
      </c>
    </row>
    <row r="42" spans="2:5" ht="15" thickBot="1">
      <c r="B42" s="224"/>
      <c r="C42" s="14" t="str">
        <f>Racionales!C49</f>
        <v>Canal de denuncias interno y sistema disciplinario</v>
      </c>
      <c r="D42" s="99">
        <f>Racionales!M49</f>
        <v>2.8</v>
      </c>
      <c r="E42" s="105">
        <f>Racionales!N49</f>
        <v>3</v>
      </c>
    </row>
    <row r="43" spans="2:5">
      <c r="B43" s="223" t="str">
        <f>+B5</f>
        <v>Personas</v>
      </c>
      <c r="C43" s="76" t="str">
        <f>Racionales!C56</f>
        <v>Selección e incorporación del personal</v>
      </c>
      <c r="D43" s="106">
        <f>Racionales!M56</f>
        <v>2.1333333333333333</v>
      </c>
      <c r="E43" s="107">
        <f>Racionales!N56</f>
        <v>3</v>
      </c>
    </row>
    <row r="44" spans="2:5">
      <c r="B44" s="224"/>
      <c r="C44" s="78" t="str">
        <f>Racionales!C63</f>
        <v>Retención, formación y carrera</v>
      </c>
      <c r="D44" s="108">
        <f>Racionales!M63</f>
        <v>2.3666666666666667</v>
      </c>
      <c r="E44" s="100">
        <f>Racionales!N63</f>
        <v>3.25</v>
      </c>
    </row>
    <row r="45" spans="2:5" ht="15" thickBot="1">
      <c r="B45" s="224"/>
      <c r="C45" s="77" t="str">
        <f>Racionales!C70</f>
        <v>Retribución / 
Condiciones de trabajo y clima laboral</v>
      </c>
      <c r="D45" s="109">
        <f>Racionales!M70</f>
        <v>2.7</v>
      </c>
      <c r="E45" s="104">
        <f>Racionales!N70</f>
        <v>3.5</v>
      </c>
    </row>
    <row r="46" spans="2:5">
      <c r="B46" s="223" t="str">
        <f>+B6</f>
        <v>Riesgos y Procesos</v>
      </c>
      <c r="C46" s="16" t="str">
        <f>Racionales!C77</f>
        <v>Gestión de riesgos</v>
      </c>
      <c r="D46" s="110">
        <f>Racionales!M77</f>
        <v>2.7333333333333334</v>
      </c>
      <c r="E46" s="100">
        <f>Racionales!N77</f>
        <v>3.25</v>
      </c>
    </row>
    <row r="47" spans="2:5" ht="15" thickBot="1">
      <c r="B47" s="224"/>
      <c r="C47" s="15" t="str">
        <f>Racionales!C84</f>
        <v>Marco de control</v>
      </c>
      <c r="D47" s="101">
        <f>Racionales!M84</f>
        <v>2.7666666666666666</v>
      </c>
      <c r="E47" s="104">
        <f>Racionales!N84</f>
        <v>3.25</v>
      </c>
    </row>
    <row r="48" spans="2:5">
      <c r="B48" s="223" t="str">
        <f>+B7</f>
        <v>Relaciones con terceros</v>
      </c>
      <c r="C48" s="16" t="str">
        <f>Racionales!C91</f>
        <v>Clientes</v>
      </c>
      <c r="D48" s="110">
        <f>Racionales!M91</f>
        <v>2.666666666666667</v>
      </c>
      <c r="E48" s="111">
        <f>Racionales!N91</f>
        <v>3.25</v>
      </c>
    </row>
    <row r="49" spans="2:5" ht="15" thickBot="1">
      <c r="B49" s="224"/>
      <c r="C49" s="84" t="str">
        <f>Racionales!C98</f>
        <v>Proveedores</v>
      </c>
      <c r="D49" s="112">
        <f>Racionales!M98</f>
        <v>2.7333333333333338</v>
      </c>
      <c r="E49" s="113">
        <f>Racionales!N98</f>
        <v>3.5</v>
      </c>
    </row>
    <row r="50" spans="2:5" ht="15" thickBot="1">
      <c r="B50" s="85" t="str">
        <f>B8</f>
        <v>Reputación</v>
      </c>
      <c r="C50" s="86" t="str">
        <f>Racionales!C105</f>
        <v>RSC y ESG</v>
      </c>
      <c r="D50" s="114">
        <f>Racionales!M105</f>
        <v>2.3333333333333335</v>
      </c>
      <c r="E50" s="115">
        <f>Racionales!N105</f>
        <v>3.25</v>
      </c>
    </row>
  </sheetData>
  <sheetProtection algorithmName="SHA-512" hashValue="bvd4J/VHL0akFn1nP83koQe1XbD1GvnJrIZjE53YS6zuuO4pirnKzVtKxosRAH/NGX0uNbf9owcpDowYSi9/HA==" saltValue="muUoqBZqUDc8B1ptpfJf1Q==" spinCount="100000" sheet="1" objects="1" scenarios="1" selectLockedCells="1" selectUnlockedCells="1"/>
  <mergeCells count="5">
    <mergeCell ref="B36:B39"/>
    <mergeCell ref="B43:B45"/>
    <mergeCell ref="B46:B47"/>
    <mergeCell ref="B48:B49"/>
    <mergeCell ref="B40:B4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4:R112"/>
  <sheetViews>
    <sheetView tabSelected="1" zoomScale="80" zoomScaleNormal="80" workbookViewId="0">
      <selection activeCell="D7" sqref="D7"/>
    </sheetView>
  </sheetViews>
  <sheetFormatPr defaultColWidth="6" defaultRowHeight="14.45"/>
  <cols>
    <col min="1" max="1" width="6" style="1"/>
    <col min="2" max="2" width="25.85546875" style="1" customWidth="1"/>
    <col min="3" max="3" width="23.7109375" style="1" customWidth="1"/>
    <col min="4" max="4" width="6.7109375" style="1" customWidth="1"/>
    <col min="5" max="5" width="40.85546875" style="1" customWidth="1"/>
    <col min="6" max="6" width="9.5703125" style="1" customWidth="1"/>
    <col min="7" max="7" width="40.85546875" style="1" customWidth="1"/>
    <col min="8" max="8" width="7.42578125" style="1" customWidth="1"/>
    <col min="9" max="9" width="40.7109375" style="1" customWidth="1"/>
    <col min="10" max="10" width="7.42578125" style="1" customWidth="1"/>
    <col min="11" max="11" width="40.85546875" style="1" customWidth="1"/>
    <col min="12" max="12" width="1.7109375" style="1" customWidth="1"/>
    <col min="13" max="13" width="14.140625" style="1" customWidth="1"/>
    <col min="14" max="14" width="13.5703125" style="1" customWidth="1"/>
    <col min="15" max="15" width="1.7109375" style="1" customWidth="1"/>
    <col min="16" max="16" width="40.5703125" style="1" customWidth="1"/>
    <col min="17" max="17" width="1.7109375" style="1" customWidth="1"/>
    <col min="18" max="18" width="29.7109375" style="1" customWidth="1"/>
    <col min="19" max="16384" width="6" style="1"/>
  </cols>
  <sheetData>
    <row r="4" spans="2:18">
      <c r="G4" s="87"/>
    </row>
    <row r="5" spans="2:18" ht="15" thickBot="1"/>
    <row r="6" spans="2:18" s="11" customFormat="1" ht="53.25" customHeight="1" thickBot="1">
      <c r="B6" s="17" t="s">
        <v>20</v>
      </c>
      <c r="C6" s="18" t="s">
        <v>19</v>
      </c>
      <c r="D6" s="226" t="s">
        <v>21</v>
      </c>
      <c r="E6" s="227"/>
      <c r="F6" s="226" t="s">
        <v>22</v>
      </c>
      <c r="G6" s="227"/>
      <c r="H6" s="226" t="s">
        <v>23</v>
      </c>
      <c r="I6" s="227"/>
      <c r="J6" s="226" t="s">
        <v>24</v>
      </c>
      <c r="K6" s="228"/>
      <c r="L6" s="19"/>
      <c r="M6" s="20" t="s">
        <v>15</v>
      </c>
      <c r="N6" s="21" t="s">
        <v>16</v>
      </c>
      <c r="O6" s="19"/>
      <c r="P6" s="48" t="s">
        <v>25</v>
      </c>
      <c r="R6" s="46" t="s">
        <v>1</v>
      </c>
    </row>
    <row r="7" spans="2:18" s="12" customFormat="1" ht="50.25" customHeight="1">
      <c r="B7" s="235" t="str">
        <f>+Gráficos!B36</f>
        <v>Estrategia</v>
      </c>
      <c r="C7" s="239" t="s">
        <v>26</v>
      </c>
      <c r="D7" s="196"/>
      <c r="E7" s="49" t="s">
        <v>27</v>
      </c>
      <c r="F7" s="196" t="s">
        <v>28</v>
      </c>
      <c r="G7" s="49" t="s">
        <v>29</v>
      </c>
      <c r="H7" s="196" t="s">
        <v>28</v>
      </c>
      <c r="I7" s="49" t="s">
        <v>30</v>
      </c>
      <c r="J7" s="196" t="s">
        <v>31</v>
      </c>
      <c r="K7" s="56" t="s">
        <v>32</v>
      </c>
      <c r="M7" s="251" t="e">
        <f>(D13*E13)+(F13*G13)+(H13*I13)+(J13*K13)</f>
        <v>#DIV/0!</v>
      </c>
      <c r="N7" s="233">
        <v>3.5</v>
      </c>
      <c r="P7" s="231" t="s">
        <v>33</v>
      </c>
      <c r="R7" s="229">
        <v>0.5</v>
      </c>
    </row>
    <row r="8" spans="2:18" s="12" customFormat="1" ht="51.75" customHeight="1">
      <c r="B8" s="236"/>
      <c r="C8" s="240"/>
      <c r="D8" s="197"/>
      <c r="E8" s="51" t="s">
        <v>34</v>
      </c>
      <c r="F8" s="197" t="s">
        <v>28</v>
      </c>
      <c r="G8" s="51" t="s">
        <v>35</v>
      </c>
      <c r="H8" s="197" t="s">
        <v>28</v>
      </c>
      <c r="I8" s="51" t="s">
        <v>36</v>
      </c>
      <c r="J8" s="197" t="s">
        <v>28</v>
      </c>
      <c r="K8" s="57" t="s">
        <v>37</v>
      </c>
      <c r="M8" s="252"/>
      <c r="N8" s="234"/>
      <c r="P8" s="232"/>
      <c r="R8" s="230"/>
    </row>
    <row r="9" spans="2:18" s="12" customFormat="1" ht="73.5" customHeight="1">
      <c r="B9" s="236"/>
      <c r="C9" s="240"/>
      <c r="D9" s="197"/>
      <c r="E9" s="51" t="s">
        <v>38</v>
      </c>
      <c r="F9" s="197" t="s">
        <v>28</v>
      </c>
      <c r="G9" s="51" t="s">
        <v>39</v>
      </c>
      <c r="H9" s="197" t="s">
        <v>28</v>
      </c>
      <c r="I9" s="51" t="s">
        <v>40</v>
      </c>
      <c r="J9" s="197" t="s">
        <v>31</v>
      </c>
      <c r="K9" s="54" t="s">
        <v>41</v>
      </c>
      <c r="M9" s="252"/>
      <c r="N9" s="234"/>
      <c r="P9" s="232"/>
      <c r="R9" s="230"/>
    </row>
    <row r="10" spans="2:18" s="12" customFormat="1" ht="75" customHeight="1">
      <c r="B10" s="236"/>
      <c r="C10" s="240"/>
      <c r="D10" s="197"/>
      <c r="E10" s="51" t="s">
        <v>42</v>
      </c>
      <c r="F10" s="197" t="s">
        <v>28</v>
      </c>
      <c r="G10" s="52" t="s">
        <v>43</v>
      </c>
      <c r="H10" s="197" t="s">
        <v>31</v>
      </c>
      <c r="I10" s="55" t="s">
        <v>44</v>
      </c>
      <c r="J10" s="197" t="s">
        <v>31</v>
      </c>
      <c r="K10" s="54" t="s">
        <v>45</v>
      </c>
      <c r="M10" s="252"/>
      <c r="N10" s="234"/>
      <c r="P10" s="232"/>
      <c r="R10" s="230"/>
    </row>
    <row r="11" spans="2:18" s="12" customFormat="1" ht="46.5" customHeight="1">
      <c r="B11" s="236"/>
      <c r="C11" s="240"/>
      <c r="D11" s="91"/>
      <c r="E11" s="92"/>
      <c r="F11" s="197" t="s">
        <v>28</v>
      </c>
      <c r="G11" s="52" t="s">
        <v>46</v>
      </c>
      <c r="H11" s="197" t="s">
        <v>31</v>
      </c>
      <c r="I11" s="52" t="s">
        <v>47</v>
      </c>
      <c r="J11" s="197" t="s">
        <v>31</v>
      </c>
      <c r="K11" s="54" t="s">
        <v>48</v>
      </c>
      <c r="M11" s="252"/>
      <c r="N11" s="234"/>
      <c r="P11" s="232"/>
      <c r="R11" s="230"/>
    </row>
    <row r="12" spans="2:18" s="12" customFormat="1" ht="48.75" customHeight="1">
      <c r="B12" s="236"/>
      <c r="C12" s="240"/>
      <c r="D12" s="120"/>
      <c r="E12" s="121"/>
      <c r="F12" s="120"/>
      <c r="G12" s="121"/>
      <c r="H12" s="198" t="s">
        <v>31</v>
      </c>
      <c r="I12" s="122" t="s">
        <v>49</v>
      </c>
      <c r="J12" s="198" t="s">
        <v>31</v>
      </c>
      <c r="K12" s="123" t="s">
        <v>50</v>
      </c>
      <c r="M12" s="252"/>
      <c r="N12" s="234"/>
      <c r="P12" s="232"/>
      <c r="R12" s="230"/>
    </row>
    <row r="13" spans="2:18" s="12" customFormat="1" ht="17.25" hidden="1" customHeight="1">
      <c r="B13" s="236"/>
      <c r="C13" s="160"/>
      <c r="D13" s="125" t="e">
        <f>1/(COUNTA(D7:D12)-(COUNTIFS(D7:D12,"X")))</f>
        <v>#DIV/0!</v>
      </c>
      <c r="E13" s="126">
        <f>COUNTIFS(D7:D12,"R")</f>
        <v>0</v>
      </c>
      <c r="F13" s="125">
        <f>1/(COUNTA(F7:F12)-(COUNTIFS(F7:F12,"X")))</f>
        <v>0.2</v>
      </c>
      <c r="G13" s="126">
        <f>COUNTIFS(F7:F12,"R")</f>
        <v>5</v>
      </c>
      <c r="H13" s="125">
        <f>1/(COUNTA(H7:H12)-(COUNTIFS(H7:H12,"X")))</f>
        <v>0.16666666666666666</v>
      </c>
      <c r="I13" s="126">
        <f>COUNTIFS(H7:H12,"R")</f>
        <v>3</v>
      </c>
      <c r="J13" s="125">
        <f>1/(COUNTA(J7:J12)-(COUNTIFS(J7:J12,"X")))</f>
        <v>0.16666666666666666</v>
      </c>
      <c r="K13" s="127">
        <f>COUNTIFS(J7:J12,"R")</f>
        <v>1</v>
      </c>
      <c r="M13" s="156"/>
      <c r="N13" s="157"/>
      <c r="P13" s="158"/>
      <c r="R13" s="159"/>
    </row>
    <row r="14" spans="2:18" s="12" customFormat="1" ht="70.5" customHeight="1">
      <c r="B14" s="236"/>
      <c r="C14" s="244" t="s">
        <v>51</v>
      </c>
      <c r="D14" s="199" t="s">
        <v>28</v>
      </c>
      <c r="E14" s="58" t="s">
        <v>52</v>
      </c>
      <c r="F14" s="199" t="s">
        <v>28</v>
      </c>
      <c r="G14" s="58" t="s">
        <v>53</v>
      </c>
      <c r="H14" s="199" t="s">
        <v>28</v>
      </c>
      <c r="I14" s="58" t="s">
        <v>54</v>
      </c>
      <c r="J14" s="199" t="s">
        <v>28</v>
      </c>
      <c r="K14" s="66" t="s">
        <v>55</v>
      </c>
      <c r="M14" s="248">
        <f>(D20*E20)+(F20*G20)+(H20*I20)+(J20*K20)</f>
        <v>2.4666666666666663</v>
      </c>
      <c r="N14" s="261">
        <v>3.25</v>
      </c>
      <c r="P14" s="255" t="s">
        <v>56</v>
      </c>
      <c r="R14" s="260">
        <v>0.25</v>
      </c>
    </row>
    <row r="15" spans="2:18" s="12" customFormat="1" ht="60.75" customHeight="1">
      <c r="B15" s="236"/>
      <c r="C15" s="240"/>
      <c r="D15" s="200" t="s">
        <v>28</v>
      </c>
      <c r="E15" s="59" t="s">
        <v>57</v>
      </c>
      <c r="F15" s="200" t="s">
        <v>28</v>
      </c>
      <c r="G15" s="59" t="s">
        <v>58</v>
      </c>
      <c r="H15" s="200" t="s">
        <v>28</v>
      </c>
      <c r="I15" s="59" t="s">
        <v>59</v>
      </c>
      <c r="J15" s="200" t="s">
        <v>31</v>
      </c>
      <c r="K15" s="67" t="s">
        <v>60</v>
      </c>
      <c r="M15" s="249"/>
      <c r="N15" s="234"/>
      <c r="P15" s="250"/>
      <c r="R15" s="230"/>
    </row>
    <row r="16" spans="2:18" s="12" customFormat="1" ht="60.75" customHeight="1">
      <c r="B16" s="236"/>
      <c r="C16" s="240"/>
      <c r="D16" s="200" t="s">
        <v>28</v>
      </c>
      <c r="E16" s="59" t="s">
        <v>61</v>
      </c>
      <c r="F16" s="200" t="s">
        <v>28</v>
      </c>
      <c r="G16" s="59" t="s">
        <v>62</v>
      </c>
      <c r="H16" s="200" t="s">
        <v>31</v>
      </c>
      <c r="I16" s="59" t="s">
        <v>63</v>
      </c>
      <c r="J16" s="200" t="s">
        <v>31</v>
      </c>
      <c r="K16" s="67" t="s">
        <v>64</v>
      </c>
      <c r="M16" s="249"/>
      <c r="N16" s="234"/>
      <c r="P16" s="250"/>
      <c r="R16" s="230"/>
    </row>
    <row r="17" spans="2:18" s="12" customFormat="1" ht="57" customHeight="1">
      <c r="B17" s="236"/>
      <c r="C17" s="240"/>
      <c r="D17" s="200" t="s">
        <v>28</v>
      </c>
      <c r="E17" s="59" t="s">
        <v>65</v>
      </c>
      <c r="F17" s="200" t="s">
        <v>31</v>
      </c>
      <c r="G17" s="59" t="s">
        <v>66</v>
      </c>
      <c r="H17" s="200" t="s">
        <v>28</v>
      </c>
      <c r="I17" s="59" t="s">
        <v>67</v>
      </c>
      <c r="J17" s="200" t="s">
        <v>31</v>
      </c>
      <c r="K17" s="67" t="s">
        <v>68</v>
      </c>
      <c r="M17" s="249"/>
      <c r="N17" s="234"/>
      <c r="P17" s="250"/>
      <c r="R17" s="230"/>
    </row>
    <row r="18" spans="2:18" s="12" customFormat="1" ht="57" customHeight="1">
      <c r="B18" s="236"/>
      <c r="C18" s="240"/>
      <c r="D18" s="97"/>
      <c r="E18" s="98"/>
      <c r="F18" s="200" t="s">
        <v>28</v>
      </c>
      <c r="G18" s="59" t="s">
        <v>69</v>
      </c>
      <c r="H18" s="200" t="s">
        <v>31</v>
      </c>
      <c r="I18" s="59" t="s">
        <v>70</v>
      </c>
      <c r="J18" s="200" t="s">
        <v>31</v>
      </c>
      <c r="K18" s="67" t="s">
        <v>71</v>
      </c>
      <c r="M18" s="249"/>
      <c r="N18" s="234"/>
      <c r="P18" s="250"/>
      <c r="R18" s="230"/>
    </row>
    <row r="19" spans="2:18" s="12" customFormat="1" ht="46.5" customHeight="1">
      <c r="B19" s="236"/>
      <c r="C19" s="240"/>
      <c r="D19" s="97"/>
      <c r="E19" s="98"/>
      <c r="F19" s="97"/>
      <c r="G19" s="98"/>
      <c r="H19" s="201" t="s">
        <v>31</v>
      </c>
      <c r="I19" s="61" t="s">
        <v>72</v>
      </c>
      <c r="J19" s="201" t="s">
        <v>31</v>
      </c>
      <c r="K19" s="90" t="s">
        <v>73</v>
      </c>
      <c r="M19" s="249"/>
      <c r="N19" s="234"/>
      <c r="P19" s="250"/>
      <c r="R19" s="230"/>
    </row>
    <row r="20" spans="2:18" s="12" customFormat="1" ht="18" hidden="1" customHeight="1">
      <c r="B20" s="236"/>
      <c r="C20" s="160"/>
      <c r="D20" s="128">
        <f>1/(COUNTA(D14:D19)-(COUNTIFS(D14:D19,"X")))</f>
        <v>0.25</v>
      </c>
      <c r="E20" s="129">
        <f>COUNTIFS(D14:D19,"R")</f>
        <v>4</v>
      </c>
      <c r="F20" s="128">
        <f>1/(COUNTA(F14:F19)-(COUNTIFS(F14:F19,"X")))</f>
        <v>0.2</v>
      </c>
      <c r="G20" s="129">
        <f>COUNTIFS(F14:F19,"R")</f>
        <v>4</v>
      </c>
      <c r="H20" s="128">
        <f>1/(COUNTA(H14:H19)-(COUNTIFS(H14:H19,"X")))</f>
        <v>0.16666666666666666</v>
      </c>
      <c r="I20" s="129">
        <f>COUNTIFS(H14:H19,"R")</f>
        <v>3</v>
      </c>
      <c r="J20" s="128">
        <f>1/(COUNTA(J14:J19)-(COUNTIFS(J14:J19,"X")))</f>
        <v>0.16666666666666666</v>
      </c>
      <c r="K20" s="130">
        <f>COUNTIFS(J14:J19,"R")</f>
        <v>1</v>
      </c>
      <c r="M20" s="156"/>
      <c r="N20" s="162"/>
      <c r="P20" s="163"/>
      <c r="R20" s="159"/>
    </row>
    <row r="21" spans="2:18" s="12" customFormat="1" ht="60.75" customHeight="1">
      <c r="B21" s="236"/>
      <c r="C21" s="241" t="s">
        <v>74</v>
      </c>
      <c r="D21" s="202" t="s">
        <v>28</v>
      </c>
      <c r="E21" s="65" t="s">
        <v>75</v>
      </c>
      <c r="F21" s="203" t="s">
        <v>28</v>
      </c>
      <c r="G21" s="64" t="s">
        <v>76</v>
      </c>
      <c r="H21" s="203" t="s">
        <v>28</v>
      </c>
      <c r="I21" s="64" t="s">
        <v>77</v>
      </c>
      <c r="J21" s="203" t="s">
        <v>28</v>
      </c>
      <c r="K21" s="63" t="s">
        <v>78</v>
      </c>
      <c r="M21" s="262">
        <f>(D27*E27)+(F27*G27)+(H27*I27)+(J27*K27)</f>
        <v>2.2999999999999998</v>
      </c>
      <c r="N21" s="263">
        <v>3.25</v>
      </c>
      <c r="P21" s="264" t="s">
        <v>79</v>
      </c>
      <c r="R21" s="265">
        <v>0.75</v>
      </c>
    </row>
    <row r="22" spans="2:18" s="12" customFormat="1" ht="45.75" customHeight="1">
      <c r="B22" s="236"/>
      <c r="C22" s="240"/>
      <c r="D22" s="197" t="s">
        <v>28</v>
      </c>
      <c r="E22" s="62" t="s">
        <v>80</v>
      </c>
      <c r="F22" s="197" t="s">
        <v>28</v>
      </c>
      <c r="G22" s="51" t="s">
        <v>81</v>
      </c>
      <c r="H22" s="197" t="s">
        <v>28</v>
      </c>
      <c r="I22" s="55" t="s">
        <v>82</v>
      </c>
      <c r="J22" s="197" t="s">
        <v>31</v>
      </c>
      <c r="K22" s="54" t="s">
        <v>83</v>
      </c>
      <c r="M22" s="249"/>
      <c r="N22" s="234"/>
      <c r="P22" s="250"/>
      <c r="R22" s="230"/>
    </row>
    <row r="23" spans="2:18" s="12" customFormat="1" ht="63" customHeight="1">
      <c r="B23" s="236"/>
      <c r="C23" s="240"/>
      <c r="D23" s="197" t="s">
        <v>28</v>
      </c>
      <c r="E23" s="62" t="s">
        <v>84</v>
      </c>
      <c r="F23" s="197" t="s">
        <v>31</v>
      </c>
      <c r="G23" s="51" t="s">
        <v>85</v>
      </c>
      <c r="H23" s="197" t="s">
        <v>31</v>
      </c>
      <c r="I23" s="55" t="s">
        <v>86</v>
      </c>
      <c r="J23" s="197" t="s">
        <v>31</v>
      </c>
      <c r="K23" s="54" t="s">
        <v>87</v>
      </c>
      <c r="M23" s="249"/>
      <c r="N23" s="234"/>
      <c r="P23" s="250"/>
      <c r="R23" s="230"/>
    </row>
    <row r="24" spans="2:18" s="12" customFormat="1" ht="70.5" customHeight="1">
      <c r="B24" s="236"/>
      <c r="C24" s="240"/>
      <c r="D24" s="197" t="s">
        <v>28</v>
      </c>
      <c r="E24" s="62" t="s">
        <v>88</v>
      </c>
      <c r="F24" s="197" t="s">
        <v>28</v>
      </c>
      <c r="G24" s="51" t="s">
        <v>89</v>
      </c>
      <c r="H24" s="197" t="s">
        <v>31</v>
      </c>
      <c r="I24" s="55" t="s">
        <v>90</v>
      </c>
      <c r="J24" s="197" t="s">
        <v>31</v>
      </c>
      <c r="K24" s="54" t="s">
        <v>91</v>
      </c>
      <c r="M24" s="249"/>
      <c r="N24" s="234"/>
      <c r="P24" s="250"/>
      <c r="R24" s="230"/>
    </row>
    <row r="25" spans="2:18" s="12" customFormat="1" ht="57.75" customHeight="1">
      <c r="B25" s="236"/>
      <c r="C25" s="240"/>
      <c r="D25" s="91"/>
      <c r="E25" s="92"/>
      <c r="F25" s="204" t="s">
        <v>28</v>
      </c>
      <c r="G25" s="88" t="s">
        <v>92</v>
      </c>
      <c r="H25" s="204" t="s">
        <v>31</v>
      </c>
      <c r="I25" s="88" t="s">
        <v>93</v>
      </c>
      <c r="J25" s="204" t="s">
        <v>31</v>
      </c>
      <c r="K25" s="54" t="s">
        <v>94</v>
      </c>
      <c r="M25" s="249"/>
      <c r="N25" s="234"/>
      <c r="P25" s="250"/>
      <c r="R25" s="230"/>
    </row>
    <row r="26" spans="2:18" s="12" customFormat="1" ht="50.25" customHeight="1">
      <c r="B26" s="236"/>
      <c r="C26" s="240"/>
      <c r="D26" s="91"/>
      <c r="E26" s="92"/>
      <c r="F26" s="91"/>
      <c r="G26" s="92"/>
      <c r="H26" s="204" t="s">
        <v>31</v>
      </c>
      <c r="I26" s="88" t="s">
        <v>95</v>
      </c>
      <c r="J26" s="204" t="s">
        <v>31</v>
      </c>
      <c r="K26" s="93" t="s">
        <v>96</v>
      </c>
      <c r="M26" s="249"/>
      <c r="N26" s="234"/>
      <c r="P26" s="250"/>
      <c r="R26" s="230"/>
    </row>
    <row r="27" spans="2:18" s="12" customFormat="1" ht="18" hidden="1" customHeight="1">
      <c r="B27" s="236"/>
      <c r="C27" s="160"/>
      <c r="D27" s="128">
        <f>1/(COUNTA(D21:D26)-(COUNTIFS(D21:D26,"X")))</f>
        <v>0.25</v>
      </c>
      <c r="E27" s="129">
        <f>COUNTIFS(D21:D26,"R")</f>
        <v>4</v>
      </c>
      <c r="F27" s="128">
        <f>1/(COUNTA(F21:F26)-(COUNTIFS(F21:F26,"X")))</f>
        <v>0.2</v>
      </c>
      <c r="G27" s="129">
        <f>COUNTIFS(F21:F26,"R")</f>
        <v>4</v>
      </c>
      <c r="H27" s="128">
        <f>1/(COUNTA(H21:H26)-(COUNTIFS(H21:H26,"X")))</f>
        <v>0.16666666666666666</v>
      </c>
      <c r="I27" s="129">
        <f>COUNTIFS(H21:H26,"R")</f>
        <v>2</v>
      </c>
      <c r="J27" s="128">
        <f>1/(COUNTA(J21:J26)-(COUNTIFS(J21:J26,"X")))</f>
        <v>0.16666666666666666</v>
      </c>
      <c r="K27" s="130">
        <f>COUNTIFS(J21:J26,"R")</f>
        <v>1</v>
      </c>
      <c r="M27" s="156"/>
      <c r="N27" s="157"/>
      <c r="P27" s="164"/>
      <c r="R27" s="159"/>
    </row>
    <row r="28" spans="2:18" s="12" customFormat="1" ht="85.5" customHeight="1">
      <c r="B28" s="236"/>
      <c r="C28" s="244" t="s">
        <v>97</v>
      </c>
      <c r="D28" s="205" t="s">
        <v>28</v>
      </c>
      <c r="E28" s="68" t="s">
        <v>98</v>
      </c>
      <c r="F28" s="205" t="s">
        <v>28</v>
      </c>
      <c r="G28" s="68" t="s">
        <v>99</v>
      </c>
      <c r="H28" s="205" t="s">
        <v>28</v>
      </c>
      <c r="I28" s="68" t="s">
        <v>100</v>
      </c>
      <c r="J28" s="205" t="s">
        <v>28</v>
      </c>
      <c r="K28" s="70" t="s">
        <v>101</v>
      </c>
      <c r="M28" s="248">
        <f>(D34*E34)+(F34*G34)+(H34*I34)+(J34*K34)</f>
        <v>2.5666666666666664</v>
      </c>
      <c r="N28" s="254">
        <v>3</v>
      </c>
      <c r="P28" s="255" t="s">
        <v>102</v>
      </c>
      <c r="R28" s="260">
        <v>0.5</v>
      </c>
    </row>
    <row r="29" spans="2:18" s="12" customFormat="1" ht="56.25" customHeight="1">
      <c r="B29" s="236"/>
      <c r="C29" s="240"/>
      <c r="D29" s="200" t="s">
        <v>28</v>
      </c>
      <c r="E29" s="59" t="s">
        <v>103</v>
      </c>
      <c r="F29" s="200" t="s">
        <v>28</v>
      </c>
      <c r="G29" s="59" t="s">
        <v>104</v>
      </c>
      <c r="H29" s="200" t="s">
        <v>28</v>
      </c>
      <c r="I29" s="69" t="s">
        <v>105</v>
      </c>
      <c r="J29" s="200" t="s">
        <v>31</v>
      </c>
      <c r="K29" s="60" t="s">
        <v>106</v>
      </c>
      <c r="M29" s="249"/>
      <c r="N29" s="234"/>
      <c r="P29" s="250"/>
      <c r="R29" s="230"/>
    </row>
    <row r="30" spans="2:18" s="12" customFormat="1" ht="61.5" customHeight="1">
      <c r="B30" s="236"/>
      <c r="C30" s="240"/>
      <c r="D30" s="200" t="s">
        <v>28</v>
      </c>
      <c r="E30" s="59" t="s">
        <v>107</v>
      </c>
      <c r="F30" s="200" t="s">
        <v>28</v>
      </c>
      <c r="G30" s="59" t="s">
        <v>108</v>
      </c>
      <c r="H30" s="200" t="s">
        <v>31</v>
      </c>
      <c r="I30" s="59" t="s">
        <v>109</v>
      </c>
      <c r="J30" s="200" t="s">
        <v>31</v>
      </c>
      <c r="K30" s="71" t="s">
        <v>110</v>
      </c>
      <c r="M30" s="249"/>
      <c r="N30" s="234"/>
      <c r="P30" s="250"/>
      <c r="R30" s="230"/>
    </row>
    <row r="31" spans="2:18" s="12" customFormat="1" ht="63" customHeight="1">
      <c r="B31" s="236"/>
      <c r="C31" s="240"/>
      <c r="D31" s="200" t="s">
        <v>28</v>
      </c>
      <c r="E31" s="59" t="s">
        <v>111</v>
      </c>
      <c r="F31" s="200" t="s">
        <v>28</v>
      </c>
      <c r="G31" s="59" t="s">
        <v>112</v>
      </c>
      <c r="H31" s="200" t="s">
        <v>113</v>
      </c>
      <c r="I31" s="69" t="s">
        <v>114</v>
      </c>
      <c r="J31" s="200" t="s">
        <v>31</v>
      </c>
      <c r="K31" s="71" t="s">
        <v>115</v>
      </c>
      <c r="M31" s="249"/>
      <c r="N31" s="234"/>
      <c r="P31" s="250"/>
      <c r="R31" s="230"/>
    </row>
    <row r="32" spans="2:18" s="12" customFormat="1" ht="63" customHeight="1">
      <c r="B32" s="236"/>
      <c r="C32" s="240"/>
      <c r="D32" s="97"/>
      <c r="E32" s="98"/>
      <c r="F32" s="200" t="s">
        <v>28</v>
      </c>
      <c r="G32" s="95" t="s">
        <v>116</v>
      </c>
      <c r="H32" s="200" t="s">
        <v>31</v>
      </c>
      <c r="I32" s="95" t="s">
        <v>117</v>
      </c>
      <c r="J32" s="200" t="s">
        <v>31</v>
      </c>
      <c r="K32" s="71" t="s">
        <v>118</v>
      </c>
      <c r="M32" s="249"/>
      <c r="N32" s="234"/>
      <c r="P32" s="250"/>
      <c r="R32" s="230"/>
    </row>
    <row r="33" spans="2:18" s="12" customFormat="1" ht="63" customHeight="1" thickBot="1">
      <c r="B33" s="236"/>
      <c r="C33" s="253"/>
      <c r="D33" s="97"/>
      <c r="E33" s="98"/>
      <c r="F33" s="97"/>
      <c r="G33" s="98"/>
      <c r="H33" s="200" t="s">
        <v>31</v>
      </c>
      <c r="I33" s="95" t="s">
        <v>119</v>
      </c>
      <c r="J33" s="200" t="s">
        <v>31</v>
      </c>
      <c r="K33" s="90" t="s">
        <v>120</v>
      </c>
      <c r="M33" s="249"/>
      <c r="N33" s="234"/>
      <c r="P33" s="250"/>
      <c r="R33" s="230"/>
    </row>
    <row r="34" spans="2:18" s="12" customFormat="1" ht="17.25" hidden="1" customHeight="1" thickBot="1">
      <c r="B34" s="238"/>
      <c r="C34" s="165"/>
      <c r="D34" s="128">
        <f>1/(COUNTA(D28:D33)-(COUNTIFS(D28:D33,"X")))</f>
        <v>0.25</v>
      </c>
      <c r="E34" s="129">
        <f>COUNTIFS(D28:D33,"R")</f>
        <v>4</v>
      </c>
      <c r="F34" s="128">
        <f>1/(COUNTA(F28:F33)-(COUNTIFS(F28:F33,"X")))</f>
        <v>0.2</v>
      </c>
      <c r="G34" s="129">
        <f>COUNTIFS(F28:F33,"R")</f>
        <v>5</v>
      </c>
      <c r="H34" s="128">
        <f>1/(COUNTA(H28:H33)-(COUNTIFS(H28:H33,"X")))</f>
        <v>0.2</v>
      </c>
      <c r="I34" s="129">
        <f>COUNTIFS(H28:H33,"R")</f>
        <v>2</v>
      </c>
      <c r="J34" s="128">
        <f>1/(COUNTA(J28:J33)-(COUNTIFS(J28:J33,"X")))</f>
        <v>0.16666666666666666</v>
      </c>
      <c r="K34" s="130">
        <f>COUNTIFS(J28:J33,"R")</f>
        <v>1</v>
      </c>
      <c r="M34" s="156"/>
      <c r="N34" s="157"/>
      <c r="P34" s="166"/>
      <c r="R34" s="167"/>
    </row>
    <row r="35" spans="2:18" s="12" customFormat="1" ht="72.75" customHeight="1">
      <c r="B35" s="235" t="str">
        <f>+Gráficos!B40</f>
        <v>Gobernanza</v>
      </c>
      <c r="C35" s="239" t="s">
        <v>121</v>
      </c>
      <c r="D35" s="196" t="s">
        <v>28</v>
      </c>
      <c r="E35" s="49" t="s">
        <v>122</v>
      </c>
      <c r="F35" s="196" t="s">
        <v>28</v>
      </c>
      <c r="G35" s="49" t="s">
        <v>123</v>
      </c>
      <c r="H35" s="196" t="s">
        <v>28</v>
      </c>
      <c r="I35" s="53" t="s">
        <v>124</v>
      </c>
      <c r="J35" s="196" t="s">
        <v>28</v>
      </c>
      <c r="K35" s="72" t="s">
        <v>125</v>
      </c>
      <c r="M35" s="266">
        <f>(D41*E41)+(F41*G41)+(H41*I41)+(J41*K41)</f>
        <v>2.5333333333333337</v>
      </c>
      <c r="N35" s="233">
        <v>3</v>
      </c>
      <c r="P35" s="231" t="s">
        <v>126</v>
      </c>
      <c r="R35" s="229">
        <v>0.5</v>
      </c>
    </row>
    <row r="36" spans="2:18" s="12" customFormat="1" ht="87.75" customHeight="1">
      <c r="B36" s="236"/>
      <c r="C36" s="240"/>
      <c r="D36" s="197" t="s">
        <v>28</v>
      </c>
      <c r="E36" s="51" t="s">
        <v>127</v>
      </c>
      <c r="F36" s="197" t="s">
        <v>28</v>
      </c>
      <c r="G36" s="51" t="s">
        <v>128</v>
      </c>
      <c r="H36" s="197" t="s">
        <v>31</v>
      </c>
      <c r="I36" s="55" t="s">
        <v>129</v>
      </c>
      <c r="J36" s="197" t="s">
        <v>113</v>
      </c>
      <c r="K36" s="54" t="s">
        <v>130</v>
      </c>
      <c r="M36" s="249"/>
      <c r="N36" s="234"/>
      <c r="P36" s="250"/>
      <c r="R36" s="230"/>
    </row>
    <row r="37" spans="2:18" s="12" customFormat="1" ht="72" customHeight="1">
      <c r="B37" s="236"/>
      <c r="C37" s="240"/>
      <c r="D37" s="197" t="s">
        <v>28</v>
      </c>
      <c r="E37" s="51" t="s">
        <v>131</v>
      </c>
      <c r="F37" s="197" t="s">
        <v>28</v>
      </c>
      <c r="G37" s="51" t="s">
        <v>132</v>
      </c>
      <c r="H37" s="197" t="s">
        <v>28</v>
      </c>
      <c r="I37" s="55" t="s">
        <v>133</v>
      </c>
      <c r="J37" s="197" t="s">
        <v>31</v>
      </c>
      <c r="K37" s="54" t="s">
        <v>134</v>
      </c>
      <c r="M37" s="249"/>
      <c r="N37" s="234"/>
      <c r="P37" s="250"/>
      <c r="R37" s="230"/>
    </row>
    <row r="38" spans="2:18" s="12" customFormat="1" ht="96.75" customHeight="1">
      <c r="B38" s="236"/>
      <c r="C38" s="240"/>
      <c r="D38" s="197" t="s">
        <v>28</v>
      </c>
      <c r="E38" s="51" t="s">
        <v>135</v>
      </c>
      <c r="F38" s="197" t="s">
        <v>28</v>
      </c>
      <c r="G38" s="51" t="s">
        <v>136</v>
      </c>
      <c r="H38" s="197" t="s">
        <v>31</v>
      </c>
      <c r="I38" s="55" t="s">
        <v>137</v>
      </c>
      <c r="J38" s="197" t="s">
        <v>31</v>
      </c>
      <c r="K38" s="54" t="s">
        <v>138</v>
      </c>
      <c r="M38" s="249"/>
      <c r="N38" s="234"/>
      <c r="P38" s="250"/>
      <c r="R38" s="230"/>
    </row>
    <row r="39" spans="2:18" s="12" customFormat="1" ht="71.25" customHeight="1">
      <c r="B39" s="236"/>
      <c r="C39" s="240"/>
      <c r="D39" s="91"/>
      <c r="E39" s="92"/>
      <c r="F39" s="197" t="s">
        <v>113</v>
      </c>
      <c r="G39" s="88" t="s">
        <v>139</v>
      </c>
      <c r="H39" s="197" t="s">
        <v>31</v>
      </c>
      <c r="I39" s="88" t="s">
        <v>140</v>
      </c>
      <c r="J39" s="197" t="s">
        <v>31</v>
      </c>
      <c r="K39" s="54" t="s">
        <v>141</v>
      </c>
      <c r="M39" s="249"/>
      <c r="N39" s="234"/>
      <c r="P39" s="250"/>
      <c r="R39" s="230"/>
    </row>
    <row r="40" spans="2:18" s="12" customFormat="1" ht="51.75" customHeight="1">
      <c r="B40" s="236"/>
      <c r="C40" s="240"/>
      <c r="D40" s="91"/>
      <c r="E40" s="92"/>
      <c r="F40" s="91"/>
      <c r="G40" s="92"/>
      <c r="H40" s="197" t="s">
        <v>31</v>
      </c>
      <c r="I40" s="168" t="s">
        <v>142</v>
      </c>
      <c r="J40" s="197" t="s">
        <v>31</v>
      </c>
      <c r="K40" s="93" t="s">
        <v>143</v>
      </c>
      <c r="M40" s="249"/>
      <c r="N40" s="234"/>
      <c r="P40" s="250"/>
      <c r="R40" s="230"/>
    </row>
    <row r="41" spans="2:18" s="12" customFormat="1" ht="18" hidden="1" customHeight="1">
      <c r="B41" s="236"/>
      <c r="C41" s="160"/>
      <c r="D41" s="128">
        <f>1/(COUNTA(D35:D40)-(COUNTIFS(D35:D40,"X")))</f>
        <v>0.25</v>
      </c>
      <c r="E41" s="129">
        <f>COUNTIFS(D35:D40,"R")</f>
        <v>4</v>
      </c>
      <c r="F41" s="128">
        <f>1/(COUNTA(F35:F40)-(COUNTIFS(F35:F40,"X")))</f>
        <v>0.25</v>
      </c>
      <c r="G41" s="129">
        <f>COUNTIFS(F35:F40,"R")</f>
        <v>4</v>
      </c>
      <c r="H41" s="128">
        <f>1/(COUNTA(H35:H40)-(COUNTIFS(H35:H40,"X")))</f>
        <v>0.16666666666666666</v>
      </c>
      <c r="I41" s="126">
        <f>COUNTIFS(H35:H40,"R")</f>
        <v>2</v>
      </c>
      <c r="J41" s="128">
        <f>1/(COUNTA(J35:J40)-(COUNTIFS(J35:J40,"X")))</f>
        <v>0.2</v>
      </c>
      <c r="K41" s="130">
        <f>COUNTIFS(J35:J40,"R")</f>
        <v>1</v>
      </c>
      <c r="M41" s="156"/>
      <c r="N41" s="157"/>
      <c r="P41" s="164"/>
      <c r="R41" s="159"/>
    </row>
    <row r="42" spans="2:18" s="12" customFormat="1" ht="67.5" customHeight="1">
      <c r="B42" s="236"/>
      <c r="C42" s="244" t="s">
        <v>144</v>
      </c>
      <c r="D42" s="205" t="s">
        <v>28</v>
      </c>
      <c r="E42" s="68" t="s">
        <v>145</v>
      </c>
      <c r="F42" s="205" t="s">
        <v>28</v>
      </c>
      <c r="G42" s="68" t="s">
        <v>146</v>
      </c>
      <c r="H42" s="205" t="s">
        <v>28</v>
      </c>
      <c r="I42" s="59" t="s">
        <v>147</v>
      </c>
      <c r="J42" s="205" t="s">
        <v>28</v>
      </c>
      <c r="K42" s="66" t="s">
        <v>148</v>
      </c>
      <c r="M42" s="248">
        <f>(D48*E48)+(F48*G48)+(H48*I48)+(J48*K48)</f>
        <v>3.0666666666666664</v>
      </c>
      <c r="N42" s="254">
        <v>3.75</v>
      </c>
      <c r="P42" s="255" t="s">
        <v>149</v>
      </c>
      <c r="R42" s="260">
        <v>0.25</v>
      </c>
    </row>
    <row r="43" spans="2:18" s="12" customFormat="1" ht="63" customHeight="1">
      <c r="B43" s="236"/>
      <c r="C43" s="240"/>
      <c r="D43" s="200" t="s">
        <v>28</v>
      </c>
      <c r="E43" s="59" t="s">
        <v>150</v>
      </c>
      <c r="F43" s="200" t="s">
        <v>28</v>
      </c>
      <c r="G43" s="59" t="s">
        <v>151</v>
      </c>
      <c r="H43" s="200" t="s">
        <v>28</v>
      </c>
      <c r="I43" s="69" t="s">
        <v>152</v>
      </c>
      <c r="J43" s="200" t="s">
        <v>28</v>
      </c>
      <c r="K43" s="73" t="s">
        <v>153</v>
      </c>
      <c r="M43" s="249"/>
      <c r="N43" s="234"/>
      <c r="P43" s="250"/>
      <c r="R43" s="230"/>
    </row>
    <row r="44" spans="2:18" s="12" customFormat="1" ht="64.5" customHeight="1">
      <c r="B44" s="236"/>
      <c r="C44" s="240"/>
      <c r="D44" s="200" t="s">
        <v>28</v>
      </c>
      <c r="E44" s="59" t="s">
        <v>154</v>
      </c>
      <c r="F44" s="200" t="s">
        <v>28</v>
      </c>
      <c r="G44" s="59" t="s">
        <v>155</v>
      </c>
      <c r="H44" s="200" t="s">
        <v>31</v>
      </c>
      <c r="I44" s="69" t="s">
        <v>156</v>
      </c>
      <c r="J44" s="200" t="s">
        <v>31</v>
      </c>
      <c r="K44" s="73" t="s">
        <v>157</v>
      </c>
      <c r="M44" s="249"/>
      <c r="N44" s="234"/>
      <c r="P44" s="250"/>
      <c r="R44" s="230"/>
    </row>
    <row r="45" spans="2:18" s="12" customFormat="1" ht="72" customHeight="1">
      <c r="B45" s="236"/>
      <c r="C45" s="240"/>
      <c r="D45" s="200" t="s">
        <v>28</v>
      </c>
      <c r="E45" s="59" t="s">
        <v>158</v>
      </c>
      <c r="F45" s="200" t="s">
        <v>28</v>
      </c>
      <c r="G45" s="59" t="s">
        <v>159</v>
      </c>
      <c r="H45" s="200" t="s">
        <v>28</v>
      </c>
      <c r="I45" s="69" t="s">
        <v>160</v>
      </c>
      <c r="J45" s="200" t="s">
        <v>113</v>
      </c>
      <c r="K45" s="73" t="s">
        <v>161</v>
      </c>
      <c r="M45" s="249"/>
      <c r="N45" s="234"/>
      <c r="P45" s="250"/>
      <c r="R45" s="230"/>
    </row>
    <row r="46" spans="2:18" s="12" customFormat="1" ht="72" customHeight="1">
      <c r="B46" s="236"/>
      <c r="C46" s="240"/>
      <c r="D46" s="97"/>
      <c r="E46" s="98"/>
      <c r="F46" s="200" t="s">
        <v>28</v>
      </c>
      <c r="G46" s="95" t="s">
        <v>162</v>
      </c>
      <c r="H46" s="200" t="s">
        <v>28</v>
      </c>
      <c r="I46" s="95" t="s">
        <v>163</v>
      </c>
      <c r="J46" s="200" t="s">
        <v>31</v>
      </c>
      <c r="K46" s="73" t="s">
        <v>164</v>
      </c>
      <c r="M46" s="249"/>
      <c r="N46" s="234"/>
      <c r="P46" s="250"/>
      <c r="R46" s="230"/>
    </row>
    <row r="47" spans="2:18" s="12" customFormat="1" ht="75.75" customHeight="1">
      <c r="B47" s="236"/>
      <c r="C47" s="240"/>
      <c r="D47" s="97"/>
      <c r="E47" s="98"/>
      <c r="F47" s="97"/>
      <c r="G47" s="98"/>
      <c r="H47" s="200" t="s">
        <v>31</v>
      </c>
      <c r="I47" s="95" t="s">
        <v>165</v>
      </c>
      <c r="J47" s="200" t="s">
        <v>31</v>
      </c>
      <c r="K47" s="90" t="s">
        <v>166</v>
      </c>
      <c r="M47" s="249"/>
      <c r="N47" s="234"/>
      <c r="P47" s="250"/>
      <c r="R47" s="230"/>
    </row>
    <row r="48" spans="2:18" s="12" customFormat="1" ht="18" hidden="1" customHeight="1">
      <c r="B48" s="236"/>
      <c r="C48" s="172"/>
      <c r="D48" s="128">
        <f>1/(COUNTA(D42:D47)-(COUNTIFS(D42:D47,"X")))</f>
        <v>0.25</v>
      </c>
      <c r="E48" s="129">
        <f>COUNTIFS(D42:D47,"R")</f>
        <v>4</v>
      </c>
      <c r="F48" s="128">
        <f>1/(COUNTA(F42:F47)-(COUNTIFS(F42:F47,"X")))</f>
        <v>0.2</v>
      </c>
      <c r="G48" s="129">
        <f>COUNTIFS(F42:F47,"R")</f>
        <v>5</v>
      </c>
      <c r="H48" s="128">
        <f>1/(COUNTA(H42:H47)-(COUNTIFS(H42:H47,"X")))</f>
        <v>0.16666666666666666</v>
      </c>
      <c r="I48" s="129">
        <f>COUNTIFS(H42:H47,"R")</f>
        <v>4</v>
      </c>
      <c r="J48" s="128">
        <f>1/(COUNTA(J42:J47)-(COUNTIFS(J42:J47,"X")))</f>
        <v>0.2</v>
      </c>
      <c r="K48" s="130">
        <f>COUNTIFS(J42:J47,"R")</f>
        <v>2</v>
      </c>
      <c r="M48" s="156"/>
      <c r="N48" s="157"/>
      <c r="P48" s="164"/>
      <c r="R48" s="159"/>
    </row>
    <row r="49" spans="2:18" s="12" customFormat="1" ht="69" customHeight="1">
      <c r="B49" s="236"/>
      <c r="C49" s="241" t="s">
        <v>167</v>
      </c>
      <c r="D49" s="202" t="s">
        <v>28</v>
      </c>
      <c r="E49" s="64" t="s">
        <v>168</v>
      </c>
      <c r="F49" s="202" t="s">
        <v>28</v>
      </c>
      <c r="G49" s="64" t="s">
        <v>169</v>
      </c>
      <c r="H49" s="202" t="s">
        <v>28</v>
      </c>
      <c r="I49" s="64" t="s">
        <v>170</v>
      </c>
      <c r="J49" s="202" t="s">
        <v>28</v>
      </c>
      <c r="K49" s="63" t="s">
        <v>171</v>
      </c>
      <c r="M49" s="262">
        <f>(D55*E55)+(F55*G55)+(H55*I55)+(J55*K55)</f>
        <v>2.8</v>
      </c>
      <c r="N49" s="263">
        <v>3</v>
      </c>
      <c r="P49" s="264" t="s">
        <v>172</v>
      </c>
      <c r="R49" s="265">
        <v>0.5</v>
      </c>
    </row>
    <row r="50" spans="2:18" s="12" customFormat="1" ht="66" customHeight="1">
      <c r="B50" s="236"/>
      <c r="C50" s="240"/>
      <c r="D50" s="197" t="s">
        <v>28</v>
      </c>
      <c r="E50" s="64" t="s">
        <v>173</v>
      </c>
      <c r="F50" s="197" t="s">
        <v>28</v>
      </c>
      <c r="G50" s="51" t="s">
        <v>174</v>
      </c>
      <c r="H50" s="197" t="s">
        <v>28</v>
      </c>
      <c r="I50" s="51" t="s">
        <v>175</v>
      </c>
      <c r="J50" s="197" t="s">
        <v>28</v>
      </c>
      <c r="K50" s="54" t="s">
        <v>176</v>
      </c>
      <c r="M50" s="249"/>
      <c r="N50" s="234"/>
      <c r="P50" s="250"/>
      <c r="R50" s="230"/>
    </row>
    <row r="51" spans="2:18" s="12" customFormat="1" ht="58.5" customHeight="1">
      <c r="B51" s="236"/>
      <c r="C51" s="240"/>
      <c r="D51" s="197" t="s">
        <v>28</v>
      </c>
      <c r="E51" s="51" t="s">
        <v>177</v>
      </c>
      <c r="F51" s="197" t="s">
        <v>28</v>
      </c>
      <c r="G51" s="50" t="s">
        <v>178</v>
      </c>
      <c r="H51" s="197" t="s">
        <v>28</v>
      </c>
      <c r="I51" s="51" t="s">
        <v>179</v>
      </c>
      <c r="J51" s="197" t="s">
        <v>28</v>
      </c>
      <c r="K51" s="54" t="s">
        <v>180</v>
      </c>
      <c r="M51" s="249"/>
      <c r="N51" s="234"/>
      <c r="P51" s="250"/>
      <c r="R51" s="230"/>
    </row>
    <row r="52" spans="2:18" s="12" customFormat="1" ht="72.75" customHeight="1">
      <c r="B52" s="236"/>
      <c r="C52" s="240"/>
      <c r="D52" s="197" t="s">
        <v>28</v>
      </c>
      <c r="E52" s="51" t="s">
        <v>181</v>
      </c>
      <c r="F52" s="197" t="s">
        <v>28</v>
      </c>
      <c r="G52" s="51" t="s">
        <v>182</v>
      </c>
      <c r="H52" s="197" t="s">
        <v>31</v>
      </c>
      <c r="I52" s="55" t="s">
        <v>183</v>
      </c>
      <c r="J52" s="197" t="s">
        <v>31</v>
      </c>
      <c r="K52" s="54" t="s">
        <v>184</v>
      </c>
      <c r="M52" s="249"/>
      <c r="N52" s="234"/>
      <c r="P52" s="250"/>
      <c r="R52" s="230"/>
    </row>
    <row r="53" spans="2:18" s="12" customFormat="1" ht="86.25" customHeight="1">
      <c r="B53" s="236"/>
      <c r="C53" s="240"/>
      <c r="D53" s="91"/>
      <c r="E53" s="92"/>
      <c r="F53" s="197" t="s">
        <v>31</v>
      </c>
      <c r="G53" s="88" t="s">
        <v>185</v>
      </c>
      <c r="H53" s="197" t="s">
        <v>31</v>
      </c>
      <c r="I53" s="88" t="s">
        <v>186</v>
      </c>
      <c r="J53" s="197" t="s">
        <v>31</v>
      </c>
      <c r="K53" s="96" t="s">
        <v>187</v>
      </c>
      <c r="M53" s="249"/>
      <c r="N53" s="234"/>
      <c r="P53" s="250"/>
      <c r="R53" s="230"/>
    </row>
    <row r="54" spans="2:18" s="12" customFormat="1" ht="61.5" customHeight="1" thickBot="1">
      <c r="B54" s="236"/>
      <c r="C54" s="243"/>
      <c r="D54" s="120"/>
      <c r="E54" s="121"/>
      <c r="F54" s="120"/>
      <c r="G54" s="121"/>
      <c r="H54" s="198" t="s">
        <v>31</v>
      </c>
      <c r="I54" s="122" t="s">
        <v>188</v>
      </c>
      <c r="J54" s="198" t="s">
        <v>31</v>
      </c>
      <c r="K54" s="124" t="s">
        <v>189</v>
      </c>
      <c r="M54" s="267"/>
      <c r="N54" s="268"/>
      <c r="P54" s="250"/>
      <c r="R54" s="230"/>
    </row>
    <row r="55" spans="2:18" s="12" customFormat="1" ht="18" hidden="1" customHeight="1" thickBot="1">
      <c r="B55" s="237"/>
      <c r="C55" s="193"/>
      <c r="D55" s="131">
        <f>1/(COUNTA(D49:D54)-(COUNTIFS(D49:D54,"X")))</f>
        <v>0.25</v>
      </c>
      <c r="E55" s="132">
        <f>COUNTIFS(D49:D54,"R")</f>
        <v>4</v>
      </c>
      <c r="F55" s="131">
        <f>1/(COUNTA(F49:F54)-(COUNTIFS(F49:F54,"X")))</f>
        <v>0.2</v>
      </c>
      <c r="G55" s="132">
        <f>COUNTIFS(F49:F54,"R")</f>
        <v>4</v>
      </c>
      <c r="H55" s="131">
        <f>1/(COUNTA(H49:H54)-(COUNTIFS(H49:H54,"X")))</f>
        <v>0.16666666666666666</v>
      </c>
      <c r="I55" s="132">
        <f>COUNTIFS(H49:H54,"R")</f>
        <v>3</v>
      </c>
      <c r="J55" s="131">
        <f>1/(COUNTA(J49:J54)-(COUNTIFS(J49:J54,"X")))</f>
        <v>0.16666666666666666</v>
      </c>
      <c r="K55" s="133">
        <f>COUNTIFS(J49:J54,"R")</f>
        <v>3</v>
      </c>
      <c r="M55" s="189"/>
      <c r="N55" s="190"/>
      <c r="P55" s="192"/>
      <c r="Q55" s="161"/>
      <c r="R55" s="191"/>
    </row>
    <row r="56" spans="2:18" s="12" customFormat="1" ht="64.5" customHeight="1">
      <c r="B56" s="235" t="str">
        <f>+Gráficos!B43</f>
        <v>Personas</v>
      </c>
      <c r="C56" s="242" t="s">
        <v>190</v>
      </c>
      <c r="D56" s="209" t="s">
        <v>28</v>
      </c>
      <c r="E56" s="194" t="s">
        <v>191</v>
      </c>
      <c r="F56" s="209" t="s">
        <v>28</v>
      </c>
      <c r="G56" s="194" t="s">
        <v>192</v>
      </c>
      <c r="H56" s="209" t="s">
        <v>28</v>
      </c>
      <c r="I56" s="194" t="s">
        <v>193</v>
      </c>
      <c r="J56" s="209" t="s">
        <v>113</v>
      </c>
      <c r="K56" s="195" t="s">
        <v>194</v>
      </c>
      <c r="M56" s="269">
        <f>(D62*E62)+(F62*G62)+(H62*I62)+(J62*K62)</f>
        <v>2.1333333333333333</v>
      </c>
      <c r="N56" s="270">
        <v>3</v>
      </c>
      <c r="P56" s="271" t="s">
        <v>195</v>
      </c>
      <c r="R56" s="272">
        <v>0.75</v>
      </c>
    </row>
    <row r="57" spans="2:18" s="12" customFormat="1" ht="61.5" customHeight="1">
      <c r="B57" s="236"/>
      <c r="C57" s="240"/>
      <c r="D57" s="200" t="s">
        <v>28</v>
      </c>
      <c r="E57" s="59" t="s">
        <v>196</v>
      </c>
      <c r="F57" s="200" t="s">
        <v>28</v>
      </c>
      <c r="G57" s="59" t="s">
        <v>197</v>
      </c>
      <c r="H57" s="200" t="s">
        <v>28</v>
      </c>
      <c r="I57" s="59" t="s">
        <v>198</v>
      </c>
      <c r="J57" s="200" t="s">
        <v>31</v>
      </c>
      <c r="K57" s="73" t="s">
        <v>199</v>
      </c>
      <c r="M57" s="257"/>
      <c r="N57" s="259"/>
      <c r="P57" s="250"/>
      <c r="R57" s="230"/>
    </row>
    <row r="58" spans="2:18" s="12" customFormat="1" ht="48.75" customHeight="1">
      <c r="B58" s="236"/>
      <c r="C58" s="240"/>
      <c r="D58" s="200" t="s">
        <v>28</v>
      </c>
      <c r="E58" s="59" t="s">
        <v>200</v>
      </c>
      <c r="F58" s="200" t="s">
        <v>28</v>
      </c>
      <c r="G58" s="59" t="s">
        <v>201</v>
      </c>
      <c r="H58" s="200" t="s">
        <v>31</v>
      </c>
      <c r="I58" s="69" t="s">
        <v>202</v>
      </c>
      <c r="J58" s="200" t="s">
        <v>31</v>
      </c>
      <c r="K58" s="73" t="s">
        <v>203</v>
      </c>
      <c r="M58" s="257"/>
      <c r="N58" s="259"/>
      <c r="P58" s="250"/>
      <c r="R58" s="230"/>
    </row>
    <row r="59" spans="2:18" s="12" customFormat="1" ht="69" customHeight="1">
      <c r="B59" s="236"/>
      <c r="C59" s="240"/>
      <c r="D59" s="200" t="s">
        <v>28</v>
      </c>
      <c r="E59" s="59" t="s">
        <v>204</v>
      </c>
      <c r="F59" s="200" t="s">
        <v>28</v>
      </c>
      <c r="G59" s="59" t="s">
        <v>205</v>
      </c>
      <c r="H59" s="200" t="s">
        <v>31</v>
      </c>
      <c r="I59" s="69" t="s">
        <v>206</v>
      </c>
      <c r="J59" s="200" t="s">
        <v>31</v>
      </c>
      <c r="K59" s="73" t="s">
        <v>207</v>
      </c>
      <c r="M59" s="257"/>
      <c r="N59" s="259"/>
      <c r="P59" s="250"/>
      <c r="R59" s="230"/>
    </row>
    <row r="60" spans="2:18" s="12" customFormat="1" ht="69" customHeight="1">
      <c r="B60" s="236"/>
      <c r="C60" s="240"/>
      <c r="D60" s="97"/>
      <c r="E60" s="98"/>
      <c r="F60" s="200" t="s">
        <v>31</v>
      </c>
      <c r="G60" s="95" t="s">
        <v>208</v>
      </c>
      <c r="H60" s="200" t="s">
        <v>31</v>
      </c>
      <c r="I60" s="95" t="s">
        <v>209</v>
      </c>
      <c r="J60" s="200" t="s">
        <v>31</v>
      </c>
      <c r="K60" s="116" t="s">
        <v>210</v>
      </c>
      <c r="M60" s="257"/>
      <c r="N60" s="259"/>
      <c r="P60" s="250"/>
      <c r="R60" s="230"/>
    </row>
    <row r="61" spans="2:18" s="12" customFormat="1" ht="69" customHeight="1">
      <c r="B61" s="236"/>
      <c r="C61" s="240"/>
      <c r="D61" s="97"/>
      <c r="E61" s="98"/>
      <c r="F61" s="97"/>
      <c r="G61" s="98"/>
      <c r="H61" s="200" t="s">
        <v>31</v>
      </c>
      <c r="I61" s="95" t="s">
        <v>211</v>
      </c>
      <c r="J61" s="200" t="s">
        <v>31</v>
      </c>
      <c r="K61" s="119" t="s">
        <v>212</v>
      </c>
      <c r="M61" s="257"/>
      <c r="N61" s="259"/>
      <c r="P61" s="250"/>
      <c r="R61" s="230"/>
    </row>
    <row r="62" spans="2:18" s="12" customFormat="1" ht="18" hidden="1" customHeight="1">
      <c r="B62" s="236"/>
      <c r="C62" s="160"/>
      <c r="D62" s="128">
        <f>1/(COUNTA(D56:D61)-(COUNTIFS(D56:D61,"X")))</f>
        <v>0.25</v>
      </c>
      <c r="E62" s="129">
        <f>COUNTIFS(D56:D61,"R")</f>
        <v>4</v>
      </c>
      <c r="F62" s="128">
        <f>1/(COUNTA(F56:F61)-(COUNTIFS(F56:F61,"X")))</f>
        <v>0.2</v>
      </c>
      <c r="G62" s="129">
        <f>COUNTIFS(F56:F61,"R")</f>
        <v>4</v>
      </c>
      <c r="H62" s="128">
        <f>1/(COUNTA(H56:H61)-(COUNTIFS(H56:H61,"X")))</f>
        <v>0.16666666666666666</v>
      </c>
      <c r="I62" s="129">
        <f>COUNTIFS(H56:H61,"R")</f>
        <v>2</v>
      </c>
      <c r="J62" s="128">
        <f>1/(COUNTA(J56:J61)-(COUNTIFS(J56:J61,"X")))</f>
        <v>0.2</v>
      </c>
      <c r="K62" s="127">
        <f>COUNTIFS(J56:J61,"R")</f>
        <v>0</v>
      </c>
      <c r="M62" s="153"/>
      <c r="N62" s="152"/>
      <c r="P62" s="149"/>
      <c r="R62" s="147"/>
    </row>
    <row r="63" spans="2:18" s="12" customFormat="1" ht="64.5" customHeight="1">
      <c r="B63" s="236"/>
      <c r="C63" s="241" t="s">
        <v>213</v>
      </c>
      <c r="D63" s="202" t="s">
        <v>28</v>
      </c>
      <c r="E63" s="64" t="s">
        <v>214</v>
      </c>
      <c r="F63" s="202" t="s">
        <v>28</v>
      </c>
      <c r="G63" s="64" t="s">
        <v>215</v>
      </c>
      <c r="H63" s="202" t="s">
        <v>28</v>
      </c>
      <c r="I63" s="64" t="s">
        <v>216</v>
      </c>
      <c r="J63" s="202" t="s">
        <v>28</v>
      </c>
      <c r="K63" s="74" t="s">
        <v>217</v>
      </c>
      <c r="M63" s="273">
        <f>(D69*E69)+(F69*G69)+(H69*I69)+(J69*K69)</f>
        <v>2.3666666666666667</v>
      </c>
      <c r="N63" s="274">
        <v>3.25</v>
      </c>
      <c r="P63" s="264" t="s">
        <v>218</v>
      </c>
      <c r="R63" s="265">
        <v>1</v>
      </c>
    </row>
    <row r="64" spans="2:18" s="12" customFormat="1" ht="80.25" customHeight="1">
      <c r="B64" s="236"/>
      <c r="C64" s="240"/>
      <c r="D64" s="197" t="s">
        <v>28</v>
      </c>
      <c r="E64" s="51" t="s">
        <v>219</v>
      </c>
      <c r="F64" s="197" t="s">
        <v>28</v>
      </c>
      <c r="G64" s="51" t="s">
        <v>220</v>
      </c>
      <c r="H64" s="197" t="s">
        <v>31</v>
      </c>
      <c r="I64" s="51" t="s">
        <v>221</v>
      </c>
      <c r="J64" s="197" t="s">
        <v>31</v>
      </c>
      <c r="K64" s="54" t="s">
        <v>222</v>
      </c>
      <c r="M64" s="257"/>
      <c r="N64" s="259"/>
      <c r="P64" s="250"/>
      <c r="R64" s="230"/>
    </row>
    <row r="65" spans="2:18" s="12" customFormat="1" ht="71.25" customHeight="1">
      <c r="B65" s="236"/>
      <c r="C65" s="240"/>
      <c r="D65" s="197" t="s">
        <v>28</v>
      </c>
      <c r="E65" s="51" t="s">
        <v>223</v>
      </c>
      <c r="F65" s="197" t="s">
        <v>28</v>
      </c>
      <c r="G65" s="51" t="s">
        <v>224</v>
      </c>
      <c r="H65" s="197" t="s">
        <v>113</v>
      </c>
      <c r="I65" s="55" t="s">
        <v>225</v>
      </c>
      <c r="J65" s="197" t="s">
        <v>31</v>
      </c>
      <c r="K65" s="54" t="s">
        <v>226</v>
      </c>
      <c r="M65" s="257"/>
      <c r="N65" s="259"/>
      <c r="P65" s="250"/>
      <c r="R65" s="230"/>
    </row>
    <row r="66" spans="2:18" s="12" customFormat="1" ht="89.25" customHeight="1">
      <c r="B66" s="236"/>
      <c r="C66" s="240"/>
      <c r="D66" s="197" t="s">
        <v>28</v>
      </c>
      <c r="E66" s="51" t="s">
        <v>227</v>
      </c>
      <c r="F66" s="197" t="s">
        <v>28</v>
      </c>
      <c r="G66" s="51" t="s">
        <v>228</v>
      </c>
      <c r="H66" s="197" t="s">
        <v>31</v>
      </c>
      <c r="I66" s="51" t="s">
        <v>229</v>
      </c>
      <c r="J66" s="197" t="s">
        <v>31</v>
      </c>
      <c r="K66" s="54" t="s">
        <v>230</v>
      </c>
      <c r="M66" s="257"/>
      <c r="N66" s="259"/>
      <c r="P66" s="250"/>
      <c r="R66" s="230"/>
    </row>
    <row r="67" spans="2:18" s="12" customFormat="1" ht="104.25" customHeight="1">
      <c r="B67" s="236"/>
      <c r="C67" s="240"/>
      <c r="D67" s="91"/>
      <c r="E67" s="92"/>
      <c r="F67" s="197" t="s">
        <v>28</v>
      </c>
      <c r="G67" s="88" t="s">
        <v>231</v>
      </c>
      <c r="H67" s="197" t="s">
        <v>31</v>
      </c>
      <c r="I67" s="88" t="s">
        <v>232</v>
      </c>
      <c r="J67" s="197" t="s">
        <v>31</v>
      </c>
      <c r="K67" s="54" t="s">
        <v>233</v>
      </c>
      <c r="M67" s="257"/>
      <c r="N67" s="259"/>
      <c r="P67" s="250"/>
      <c r="R67" s="230"/>
    </row>
    <row r="68" spans="2:18" s="12" customFormat="1" ht="69.75" customHeight="1">
      <c r="B68" s="236"/>
      <c r="C68" s="240"/>
      <c r="D68" s="91"/>
      <c r="E68" s="92"/>
      <c r="F68" s="91"/>
      <c r="G68" s="92"/>
      <c r="H68" s="197" t="s">
        <v>31</v>
      </c>
      <c r="I68" s="88" t="s">
        <v>234</v>
      </c>
      <c r="J68" s="197" t="s">
        <v>31</v>
      </c>
      <c r="K68" s="93" t="s">
        <v>235</v>
      </c>
      <c r="M68" s="257"/>
      <c r="N68" s="259"/>
      <c r="P68" s="250"/>
      <c r="R68" s="230"/>
    </row>
    <row r="69" spans="2:18" s="12" customFormat="1" ht="18" hidden="1" customHeight="1">
      <c r="B69" s="236"/>
      <c r="C69" s="160"/>
      <c r="D69" s="128">
        <f>1/(COUNTA(D63:D68)-(COUNTIFS(D63:D68,"X")))</f>
        <v>0.25</v>
      </c>
      <c r="E69" s="129">
        <f>COUNTIFS(D63:D68,"R")</f>
        <v>4</v>
      </c>
      <c r="F69" s="128">
        <f>1/(COUNTA(F63:F68)-(COUNTIFS(F63:F68,"X")))</f>
        <v>0.2</v>
      </c>
      <c r="G69" s="129">
        <f>COUNTIFS(F63:F68,"R")</f>
        <v>5</v>
      </c>
      <c r="H69" s="128">
        <f>1/(COUNTA(H63:H68)-(COUNTIFS(H63:H68,"X")))</f>
        <v>0.2</v>
      </c>
      <c r="I69" s="129">
        <f>COUNTIFS(H63:H68,"R")</f>
        <v>1</v>
      </c>
      <c r="J69" s="128">
        <f>1/(COUNTA(J63:J68)-(COUNTIFS(J63:J68,"X")))</f>
        <v>0.16666666666666666</v>
      </c>
      <c r="K69" s="130">
        <f>COUNTIFS(J63:J68,"R")</f>
        <v>1</v>
      </c>
      <c r="M69" s="173"/>
      <c r="N69" s="174"/>
      <c r="P69" s="164"/>
      <c r="R69" s="159"/>
    </row>
    <row r="70" spans="2:18" s="12" customFormat="1" ht="81.75" customHeight="1">
      <c r="B70" s="236"/>
      <c r="C70" s="244" t="s">
        <v>236</v>
      </c>
      <c r="D70" s="205" t="s">
        <v>28</v>
      </c>
      <c r="E70" s="68" t="s">
        <v>237</v>
      </c>
      <c r="F70" s="205" t="s">
        <v>28</v>
      </c>
      <c r="G70" s="68" t="s">
        <v>238</v>
      </c>
      <c r="H70" s="205" t="s">
        <v>28</v>
      </c>
      <c r="I70" s="68" t="s">
        <v>239</v>
      </c>
      <c r="J70" s="205" t="s">
        <v>28</v>
      </c>
      <c r="K70" s="70" t="s">
        <v>240</v>
      </c>
      <c r="M70" s="256">
        <f>(D76*E76)+(F76*G76)+(H76*I76)+(J76*K76)</f>
        <v>2.7</v>
      </c>
      <c r="N70" s="258">
        <v>3.5</v>
      </c>
      <c r="P70" s="255" t="s">
        <v>241</v>
      </c>
      <c r="R70" s="260">
        <v>0.75</v>
      </c>
    </row>
    <row r="71" spans="2:18" s="12" customFormat="1" ht="85.5" customHeight="1">
      <c r="B71" s="236"/>
      <c r="C71" s="240"/>
      <c r="D71" s="200" t="s">
        <v>28</v>
      </c>
      <c r="E71" s="59" t="s">
        <v>242</v>
      </c>
      <c r="F71" s="200" t="s">
        <v>28</v>
      </c>
      <c r="G71" s="59" t="s">
        <v>243</v>
      </c>
      <c r="H71" s="200" t="s">
        <v>31</v>
      </c>
      <c r="I71" s="59" t="s">
        <v>244</v>
      </c>
      <c r="J71" s="200" t="s">
        <v>113</v>
      </c>
      <c r="K71" s="71" t="s">
        <v>245</v>
      </c>
      <c r="M71" s="257"/>
      <c r="N71" s="259"/>
      <c r="P71" s="250"/>
      <c r="R71" s="230"/>
    </row>
    <row r="72" spans="2:18" s="12" customFormat="1" ht="72" customHeight="1">
      <c r="B72" s="236"/>
      <c r="C72" s="240"/>
      <c r="D72" s="200" t="s">
        <v>28</v>
      </c>
      <c r="E72" s="59" t="s">
        <v>246</v>
      </c>
      <c r="F72" s="200" t="s">
        <v>28</v>
      </c>
      <c r="G72" s="59" t="s">
        <v>247</v>
      </c>
      <c r="H72" s="200" t="s">
        <v>31</v>
      </c>
      <c r="I72" s="59" t="s">
        <v>248</v>
      </c>
      <c r="J72" s="200" t="s">
        <v>31</v>
      </c>
      <c r="K72" s="73" t="s">
        <v>249</v>
      </c>
      <c r="M72" s="257"/>
      <c r="N72" s="259"/>
      <c r="P72" s="250"/>
      <c r="R72" s="230"/>
    </row>
    <row r="73" spans="2:18" s="12" customFormat="1" ht="93" customHeight="1">
      <c r="B73" s="236"/>
      <c r="C73" s="240"/>
      <c r="D73" s="200" t="s">
        <v>28</v>
      </c>
      <c r="E73" s="59" t="s">
        <v>250</v>
      </c>
      <c r="F73" s="200" t="s">
        <v>28</v>
      </c>
      <c r="G73" s="59" t="s">
        <v>251</v>
      </c>
      <c r="H73" s="200" t="s">
        <v>28</v>
      </c>
      <c r="I73" s="59" t="s">
        <v>252</v>
      </c>
      <c r="J73" s="200" t="s">
        <v>31</v>
      </c>
      <c r="K73" s="73" t="s">
        <v>253</v>
      </c>
      <c r="M73" s="257"/>
      <c r="N73" s="259"/>
      <c r="P73" s="250"/>
      <c r="R73" s="230"/>
    </row>
    <row r="74" spans="2:18" s="12" customFormat="1" ht="84.75" customHeight="1">
      <c r="B74" s="236"/>
      <c r="C74" s="240"/>
      <c r="D74" s="97"/>
      <c r="E74" s="98"/>
      <c r="F74" s="200" t="s">
        <v>28</v>
      </c>
      <c r="G74" s="95" t="s">
        <v>254</v>
      </c>
      <c r="H74" s="200" t="s">
        <v>28</v>
      </c>
      <c r="I74" s="95" t="s">
        <v>255</v>
      </c>
      <c r="J74" s="200" t="s">
        <v>31</v>
      </c>
      <c r="K74" s="82" t="s">
        <v>256</v>
      </c>
      <c r="M74" s="257"/>
      <c r="N74" s="259"/>
      <c r="P74" s="250"/>
      <c r="R74" s="230"/>
    </row>
    <row r="75" spans="2:18" s="12" customFormat="1" ht="71.25" customHeight="1" thickBot="1">
      <c r="B75" s="236"/>
      <c r="C75" s="240"/>
      <c r="D75" s="177"/>
      <c r="E75" s="178"/>
      <c r="F75" s="177"/>
      <c r="G75" s="178"/>
      <c r="H75" s="207" t="s">
        <v>31</v>
      </c>
      <c r="I75" s="179" t="s">
        <v>257</v>
      </c>
      <c r="J75" s="207" t="s">
        <v>31</v>
      </c>
      <c r="K75" s="188" t="s">
        <v>258</v>
      </c>
      <c r="M75" s="257"/>
      <c r="N75" s="259"/>
      <c r="P75" s="250"/>
      <c r="R75" s="230"/>
    </row>
    <row r="76" spans="2:18" s="12" customFormat="1" ht="18" hidden="1" customHeight="1" thickBot="1">
      <c r="B76" s="237"/>
      <c r="C76" s="193"/>
      <c r="D76" s="131">
        <f>1/(COUNTA(D70:D75)-(COUNTIFS(D70:D75,"X")))</f>
        <v>0.25</v>
      </c>
      <c r="E76" s="132">
        <f>COUNTIFS(D70:D75,"R")</f>
        <v>4</v>
      </c>
      <c r="F76" s="131">
        <f>1/(COUNTA(F70:F75)-(COUNTIFS(F70:F75,"X")))</f>
        <v>0.2</v>
      </c>
      <c r="G76" s="132">
        <f>COUNTIFS(F70:F75,"R")</f>
        <v>5</v>
      </c>
      <c r="H76" s="131">
        <f>1/(COUNTA(H70:H75)-(COUNTIFS(H70:H75,"X")))</f>
        <v>0.16666666666666666</v>
      </c>
      <c r="I76" s="132">
        <f>COUNTIFS(H70:H75,"R")</f>
        <v>3</v>
      </c>
      <c r="J76" s="131">
        <f>1/(COUNTA(J70:J75)-(COUNTIFS(J70:J75,"X")))</f>
        <v>0.2</v>
      </c>
      <c r="K76" s="133">
        <f>COUNTIFS(J70:J75,"R")</f>
        <v>1</v>
      </c>
      <c r="M76" s="175"/>
      <c r="N76" s="176"/>
      <c r="P76" s="166"/>
      <c r="R76" s="167"/>
    </row>
    <row r="77" spans="2:18" s="12" customFormat="1" ht="79.5" customHeight="1">
      <c r="B77" s="235" t="str">
        <f>+Gráficos!B46</f>
        <v>Riesgos y Procesos</v>
      </c>
      <c r="C77" s="239" t="s">
        <v>259</v>
      </c>
      <c r="D77" s="208" t="s">
        <v>28</v>
      </c>
      <c r="E77" s="52" t="s">
        <v>260</v>
      </c>
      <c r="F77" s="208" t="s">
        <v>28</v>
      </c>
      <c r="G77" s="52" t="s">
        <v>261</v>
      </c>
      <c r="H77" s="208" t="s">
        <v>28</v>
      </c>
      <c r="I77" s="52" t="s">
        <v>262</v>
      </c>
      <c r="J77" s="208" t="s">
        <v>28</v>
      </c>
      <c r="K77" s="75" t="s">
        <v>263</v>
      </c>
      <c r="M77" s="279">
        <f>(D83*E83)+(F83*G83)+(H83*I83)+(J83*K83)</f>
        <v>2.7333333333333334</v>
      </c>
      <c r="N77" s="280">
        <v>3.25</v>
      </c>
      <c r="P77" s="231" t="s">
        <v>264</v>
      </c>
      <c r="R77" s="229">
        <v>0.75</v>
      </c>
    </row>
    <row r="78" spans="2:18" s="12" customFormat="1" ht="60.75" customHeight="1">
      <c r="B78" s="236"/>
      <c r="C78" s="240"/>
      <c r="D78" s="197" t="s">
        <v>28</v>
      </c>
      <c r="E78" s="51" t="s">
        <v>265</v>
      </c>
      <c r="F78" s="197" t="s">
        <v>28</v>
      </c>
      <c r="G78" s="51" t="s">
        <v>266</v>
      </c>
      <c r="H78" s="197" t="s">
        <v>31</v>
      </c>
      <c r="I78" s="51" t="s">
        <v>267</v>
      </c>
      <c r="J78" s="197" t="s">
        <v>31</v>
      </c>
      <c r="K78" s="54" t="s">
        <v>268</v>
      </c>
      <c r="M78" s="257"/>
      <c r="N78" s="259"/>
      <c r="P78" s="250"/>
      <c r="R78" s="230"/>
    </row>
    <row r="79" spans="2:18" s="12" customFormat="1" ht="82.5" customHeight="1">
      <c r="B79" s="236"/>
      <c r="C79" s="240"/>
      <c r="D79" s="197" t="s">
        <v>28</v>
      </c>
      <c r="E79" s="51" t="s">
        <v>269</v>
      </c>
      <c r="F79" s="197" t="s">
        <v>28</v>
      </c>
      <c r="G79" s="51" t="s">
        <v>270</v>
      </c>
      <c r="H79" s="197" t="s">
        <v>31</v>
      </c>
      <c r="I79" s="55" t="s">
        <v>271</v>
      </c>
      <c r="J79" s="197" t="s">
        <v>31</v>
      </c>
      <c r="K79" s="54" t="s">
        <v>272</v>
      </c>
      <c r="M79" s="257"/>
      <c r="N79" s="259"/>
      <c r="P79" s="250"/>
      <c r="R79" s="230"/>
    </row>
    <row r="80" spans="2:18" s="12" customFormat="1" ht="67.5" customHeight="1">
      <c r="B80" s="236"/>
      <c r="C80" s="240"/>
      <c r="D80" s="197" t="s">
        <v>28</v>
      </c>
      <c r="E80" s="51" t="s">
        <v>273</v>
      </c>
      <c r="F80" s="197" t="s">
        <v>28</v>
      </c>
      <c r="G80" s="51" t="s">
        <v>274</v>
      </c>
      <c r="H80" s="197" t="s">
        <v>31</v>
      </c>
      <c r="I80" s="55" t="s">
        <v>275</v>
      </c>
      <c r="J80" s="197" t="s">
        <v>113</v>
      </c>
      <c r="K80" s="54" t="s">
        <v>276</v>
      </c>
      <c r="M80" s="257"/>
      <c r="N80" s="259"/>
      <c r="P80" s="250"/>
      <c r="R80" s="230"/>
    </row>
    <row r="81" spans="2:18" s="12" customFormat="1" ht="67.5" customHeight="1">
      <c r="B81" s="236"/>
      <c r="C81" s="240"/>
      <c r="D81" s="91"/>
      <c r="E81" s="92"/>
      <c r="F81" s="197" t="s">
        <v>28</v>
      </c>
      <c r="G81" s="88" t="s">
        <v>277</v>
      </c>
      <c r="H81" s="197" t="s">
        <v>28</v>
      </c>
      <c r="I81" s="88" t="s">
        <v>278</v>
      </c>
      <c r="J81" s="197" t="s">
        <v>28</v>
      </c>
      <c r="K81" s="94" t="s">
        <v>279</v>
      </c>
      <c r="M81" s="257"/>
      <c r="N81" s="259"/>
      <c r="P81" s="250"/>
      <c r="R81" s="230"/>
    </row>
    <row r="82" spans="2:18" s="12" customFormat="1" ht="69.75" customHeight="1">
      <c r="B82" s="236"/>
      <c r="C82" s="240"/>
      <c r="D82" s="91"/>
      <c r="E82" s="92"/>
      <c r="F82" s="91"/>
      <c r="G82" s="92"/>
      <c r="H82" s="197" t="s">
        <v>31</v>
      </c>
      <c r="I82" s="88" t="s">
        <v>280</v>
      </c>
      <c r="J82" s="197" t="s">
        <v>31</v>
      </c>
      <c r="K82" s="94" t="s">
        <v>281</v>
      </c>
      <c r="M82" s="257"/>
      <c r="N82" s="259"/>
      <c r="P82" s="250"/>
      <c r="R82" s="230"/>
    </row>
    <row r="83" spans="2:18" s="12" customFormat="1" ht="18.75" hidden="1" customHeight="1">
      <c r="B83" s="236"/>
      <c r="C83" s="160"/>
      <c r="D83" s="128">
        <f>1/(COUNTA(D77:D82)-(COUNTIFS(D77:D82,"X")))</f>
        <v>0.25</v>
      </c>
      <c r="E83" s="129">
        <f>COUNTIFS(D77:D82,"R")</f>
        <v>4</v>
      </c>
      <c r="F83" s="128">
        <f>1/(COUNTA(F77:F82)-(COUNTIFS(F77:F82,"X")))</f>
        <v>0.2</v>
      </c>
      <c r="G83" s="129">
        <f>COUNTIFS(F77:F82,"R")</f>
        <v>5</v>
      </c>
      <c r="H83" s="128">
        <f>1/(COUNTA(H77:H82)-(COUNTIFS(H77:H82,"X")))</f>
        <v>0.16666666666666666</v>
      </c>
      <c r="I83" s="129">
        <f>COUNTIFS(H77:H82,"R")</f>
        <v>2</v>
      </c>
      <c r="J83" s="128">
        <f>1/(COUNTA(J77:J82)-(COUNTIFS(J77:J82,"X")))</f>
        <v>0.2</v>
      </c>
      <c r="K83" s="130">
        <f>COUNTIFS(J77:J82,"R")</f>
        <v>2</v>
      </c>
      <c r="M83" s="150"/>
      <c r="N83" s="151"/>
      <c r="P83" s="148"/>
      <c r="R83" s="147"/>
    </row>
    <row r="84" spans="2:18" s="12" customFormat="1" ht="82.5" customHeight="1">
      <c r="B84" s="236"/>
      <c r="C84" s="244" t="s">
        <v>282</v>
      </c>
      <c r="D84" s="205" t="s">
        <v>28</v>
      </c>
      <c r="E84" s="68" t="s">
        <v>283</v>
      </c>
      <c r="F84" s="205" t="s">
        <v>28</v>
      </c>
      <c r="G84" s="68" t="s">
        <v>284</v>
      </c>
      <c r="H84" s="205" t="s">
        <v>28</v>
      </c>
      <c r="I84" s="81" t="s">
        <v>285</v>
      </c>
      <c r="J84" s="205" t="s">
        <v>28</v>
      </c>
      <c r="K84" s="70" t="s">
        <v>286</v>
      </c>
      <c r="M84" s="256">
        <f>(D90*E90)+(F90*G90)+(H90*I90)+(J90*K90)</f>
        <v>2.7666666666666666</v>
      </c>
      <c r="N84" s="258">
        <v>3.25</v>
      </c>
      <c r="P84" s="255" t="s">
        <v>287</v>
      </c>
      <c r="R84" s="260">
        <v>0.5</v>
      </c>
    </row>
    <row r="85" spans="2:18" s="12" customFormat="1" ht="59.25" customHeight="1">
      <c r="B85" s="236"/>
      <c r="C85" s="240"/>
      <c r="D85" s="200" t="s">
        <v>28</v>
      </c>
      <c r="E85" s="59" t="s">
        <v>288</v>
      </c>
      <c r="F85" s="200" t="s">
        <v>28</v>
      </c>
      <c r="G85" s="59" t="s">
        <v>289</v>
      </c>
      <c r="H85" s="200" t="s">
        <v>113</v>
      </c>
      <c r="I85" s="69" t="s">
        <v>290</v>
      </c>
      <c r="J85" s="200" t="s">
        <v>31</v>
      </c>
      <c r="K85" s="79" t="s">
        <v>291</v>
      </c>
      <c r="M85" s="257"/>
      <c r="N85" s="259"/>
      <c r="P85" s="250"/>
      <c r="R85" s="230"/>
    </row>
    <row r="86" spans="2:18" s="12" customFormat="1" ht="82.5" customHeight="1">
      <c r="B86" s="236"/>
      <c r="C86" s="240"/>
      <c r="D86" s="200" t="s">
        <v>28</v>
      </c>
      <c r="E86" s="59" t="s">
        <v>292</v>
      </c>
      <c r="F86" s="200" t="s">
        <v>28</v>
      </c>
      <c r="G86" s="59" t="s">
        <v>293</v>
      </c>
      <c r="H86" s="200" t="s">
        <v>31</v>
      </c>
      <c r="I86" s="59" t="s">
        <v>294</v>
      </c>
      <c r="J86" s="200" t="s">
        <v>31</v>
      </c>
      <c r="K86" s="82" t="s">
        <v>295</v>
      </c>
      <c r="M86" s="257"/>
      <c r="N86" s="259"/>
      <c r="P86" s="250"/>
      <c r="R86" s="230"/>
    </row>
    <row r="87" spans="2:18" s="12" customFormat="1" ht="90" customHeight="1">
      <c r="B87" s="236"/>
      <c r="C87" s="240"/>
      <c r="D87" s="200" t="s">
        <v>28</v>
      </c>
      <c r="E87" s="59" t="s">
        <v>296</v>
      </c>
      <c r="F87" s="200" t="s">
        <v>28</v>
      </c>
      <c r="G87" s="59" t="s">
        <v>297</v>
      </c>
      <c r="H87" s="200" t="s">
        <v>28</v>
      </c>
      <c r="I87" s="59" t="s">
        <v>298</v>
      </c>
      <c r="J87" s="200" t="s">
        <v>31</v>
      </c>
      <c r="K87" s="80" t="s">
        <v>299</v>
      </c>
      <c r="M87" s="257"/>
      <c r="N87" s="259"/>
      <c r="P87" s="250"/>
      <c r="R87" s="230"/>
    </row>
    <row r="88" spans="2:18" s="12" customFormat="1" ht="69" customHeight="1">
      <c r="B88" s="236"/>
      <c r="C88" s="240"/>
      <c r="D88" s="97"/>
      <c r="E88" s="98"/>
      <c r="F88" s="200" t="s">
        <v>28</v>
      </c>
      <c r="G88" s="95" t="s">
        <v>300</v>
      </c>
      <c r="H88" s="200" t="s">
        <v>28</v>
      </c>
      <c r="I88" s="95" t="s">
        <v>301</v>
      </c>
      <c r="J88" s="200" t="s">
        <v>31</v>
      </c>
      <c r="K88" s="80" t="s">
        <v>302</v>
      </c>
      <c r="M88" s="257"/>
      <c r="N88" s="259"/>
      <c r="P88" s="250"/>
      <c r="R88" s="230"/>
    </row>
    <row r="89" spans="2:18" s="12" customFormat="1" ht="74.25" customHeight="1" thickBot="1">
      <c r="B89" s="236"/>
      <c r="C89" s="240"/>
      <c r="D89" s="177"/>
      <c r="E89" s="178"/>
      <c r="F89" s="177"/>
      <c r="G89" s="178"/>
      <c r="H89" s="207" t="s">
        <v>31</v>
      </c>
      <c r="I89" s="179" t="s">
        <v>303</v>
      </c>
      <c r="J89" s="207" t="s">
        <v>31</v>
      </c>
      <c r="K89" s="180" t="s">
        <v>304</v>
      </c>
      <c r="M89" s="275"/>
      <c r="N89" s="276"/>
      <c r="P89" s="250"/>
      <c r="R89" s="230"/>
    </row>
    <row r="90" spans="2:18" s="12" customFormat="1" ht="17.25" hidden="1" customHeight="1" thickBot="1">
      <c r="B90" s="236"/>
      <c r="C90" s="169"/>
      <c r="D90" s="181">
        <f>1/(COUNTA(D84:D89)-(COUNTIFS(D84:D89,"X")))</f>
        <v>0.25</v>
      </c>
      <c r="E90" s="182">
        <f>COUNTIFS(D84:D89,"R")</f>
        <v>4</v>
      </c>
      <c r="F90" s="181">
        <f>1/(COUNTA(F84:F89)-(COUNTIFS(F84:F89,"X")))</f>
        <v>0.2</v>
      </c>
      <c r="G90" s="182">
        <f>COUNTIFS(F84:F89,"R")</f>
        <v>5</v>
      </c>
      <c r="H90" s="181">
        <f>1/(COUNTA(H84:H89)-(COUNTIFS(H84:H89,"X")))</f>
        <v>0.2</v>
      </c>
      <c r="I90" s="182">
        <f>COUNTIFS(H84:H89,"R")</f>
        <v>3</v>
      </c>
      <c r="J90" s="181">
        <f>1/(COUNTA(J84:J89)-(COUNTIFS(J84:J89,"X")))</f>
        <v>0.16666666666666666</v>
      </c>
      <c r="K90" s="183">
        <f>COUNTIFS(J84:J89,"R")</f>
        <v>1</v>
      </c>
      <c r="M90" s="175"/>
      <c r="N90" s="176"/>
      <c r="P90" s="166"/>
      <c r="R90" s="159"/>
    </row>
    <row r="91" spans="2:18" s="12" customFormat="1" ht="57.75" customHeight="1">
      <c r="B91" s="235" t="str">
        <f>Gráficos!B48</f>
        <v>Relaciones con terceros</v>
      </c>
      <c r="C91" s="247" t="s">
        <v>305</v>
      </c>
      <c r="D91" s="202" t="s">
        <v>28</v>
      </c>
      <c r="E91" s="64" t="s">
        <v>306</v>
      </c>
      <c r="F91" s="202" t="s">
        <v>28</v>
      </c>
      <c r="G91" s="64" t="s">
        <v>307</v>
      </c>
      <c r="H91" s="202" t="s">
        <v>28</v>
      </c>
      <c r="I91" s="64" t="s">
        <v>308</v>
      </c>
      <c r="J91" s="202" t="s">
        <v>31</v>
      </c>
      <c r="K91" s="118" t="s">
        <v>309</v>
      </c>
      <c r="M91" s="279">
        <f>(D97*E97)+(F97*G97)+(H97*I97)+(J97*K97)</f>
        <v>2.666666666666667</v>
      </c>
      <c r="N91" s="280">
        <v>3.25</v>
      </c>
      <c r="P91" s="231" t="s">
        <v>310</v>
      </c>
      <c r="R91" s="229">
        <v>0.5</v>
      </c>
    </row>
    <row r="92" spans="2:18" s="12" customFormat="1" ht="68.25" customHeight="1">
      <c r="B92" s="236"/>
      <c r="C92" s="246"/>
      <c r="D92" s="197" t="s">
        <v>28</v>
      </c>
      <c r="E92" s="51" t="s">
        <v>311</v>
      </c>
      <c r="F92" s="197" t="s">
        <v>28</v>
      </c>
      <c r="G92" s="51" t="s">
        <v>312</v>
      </c>
      <c r="H92" s="197" t="s">
        <v>28</v>
      </c>
      <c r="I92" s="51" t="s">
        <v>313</v>
      </c>
      <c r="J92" s="197" t="s">
        <v>28</v>
      </c>
      <c r="K92" s="54" t="s">
        <v>314</v>
      </c>
      <c r="M92" s="257"/>
      <c r="N92" s="259"/>
      <c r="P92" s="250"/>
      <c r="R92" s="230"/>
    </row>
    <row r="93" spans="2:18" s="12" customFormat="1" ht="84" customHeight="1">
      <c r="B93" s="236"/>
      <c r="C93" s="246"/>
      <c r="D93" s="197" t="s">
        <v>28</v>
      </c>
      <c r="E93" s="51" t="s">
        <v>315</v>
      </c>
      <c r="F93" s="197" t="s">
        <v>28</v>
      </c>
      <c r="G93" s="51" t="s">
        <v>316</v>
      </c>
      <c r="H93" s="197" t="s">
        <v>31</v>
      </c>
      <c r="I93" s="51" t="s">
        <v>317</v>
      </c>
      <c r="J93" s="197" t="s">
        <v>28</v>
      </c>
      <c r="K93" s="54" t="s">
        <v>318</v>
      </c>
      <c r="M93" s="257"/>
      <c r="N93" s="259"/>
      <c r="P93" s="250"/>
      <c r="R93" s="230"/>
    </row>
    <row r="94" spans="2:18" s="12" customFormat="1" ht="60" customHeight="1">
      <c r="B94" s="236"/>
      <c r="C94" s="246"/>
      <c r="D94" s="197" t="s">
        <v>28</v>
      </c>
      <c r="E94" s="51" t="s">
        <v>319</v>
      </c>
      <c r="F94" s="197" t="s">
        <v>28</v>
      </c>
      <c r="G94" s="51" t="s">
        <v>320</v>
      </c>
      <c r="H94" s="197" t="s">
        <v>31</v>
      </c>
      <c r="I94" s="51" t="s">
        <v>321</v>
      </c>
      <c r="J94" s="197" t="s">
        <v>31</v>
      </c>
      <c r="K94" s="54" t="s">
        <v>322</v>
      </c>
      <c r="M94" s="257"/>
      <c r="N94" s="259"/>
      <c r="P94" s="250"/>
      <c r="R94" s="230"/>
    </row>
    <row r="95" spans="2:18" s="12" customFormat="1" ht="85.5" customHeight="1">
      <c r="B95" s="236"/>
      <c r="C95" s="246"/>
      <c r="D95" s="91"/>
      <c r="E95" s="92"/>
      <c r="F95" s="197" t="s">
        <v>28</v>
      </c>
      <c r="G95" s="88" t="s">
        <v>323</v>
      </c>
      <c r="H95" s="197" t="s">
        <v>31</v>
      </c>
      <c r="I95" s="51" t="s">
        <v>324</v>
      </c>
      <c r="J95" s="197" t="s">
        <v>31</v>
      </c>
      <c r="K95" s="94" t="s">
        <v>325</v>
      </c>
      <c r="M95" s="257"/>
      <c r="N95" s="259"/>
      <c r="P95" s="250"/>
      <c r="R95" s="230"/>
    </row>
    <row r="96" spans="2:18" s="12" customFormat="1" ht="59.25" customHeight="1">
      <c r="B96" s="236"/>
      <c r="C96" s="246"/>
      <c r="D96" s="120"/>
      <c r="E96" s="121"/>
      <c r="F96" s="120"/>
      <c r="G96" s="121"/>
      <c r="H96" s="198" t="s">
        <v>31</v>
      </c>
      <c r="I96" s="122" t="s">
        <v>326</v>
      </c>
      <c r="J96" s="198" t="s">
        <v>31</v>
      </c>
      <c r="K96" s="124" t="s">
        <v>327</v>
      </c>
      <c r="M96" s="257"/>
      <c r="N96" s="259"/>
      <c r="P96" s="250"/>
      <c r="R96" s="230"/>
    </row>
    <row r="97" spans="1:18" s="12" customFormat="1" ht="18" hidden="1" customHeight="1" thickBot="1">
      <c r="B97" s="236"/>
      <c r="C97" s="171"/>
      <c r="D97" s="181">
        <f>1/(COUNTA(D91:D96)-(COUNTIFS(D91:D96,"X")))</f>
        <v>0.25</v>
      </c>
      <c r="E97" s="182">
        <f>COUNTIFS(D91:D96,"R")</f>
        <v>4</v>
      </c>
      <c r="F97" s="181">
        <f>1/(COUNTA(F91:F96)-(COUNTIFS(F91:F96,"X")))</f>
        <v>0.2</v>
      </c>
      <c r="G97" s="182">
        <f>COUNTIFS(F91:F96,"R")</f>
        <v>5</v>
      </c>
      <c r="H97" s="181">
        <f>1/(COUNTA(H91:H96)-(COUNTIFS(H91:H96,"X")))</f>
        <v>0.16666666666666666</v>
      </c>
      <c r="I97" s="182">
        <f>COUNTIFS(H91:H96,"R")</f>
        <v>2</v>
      </c>
      <c r="J97" s="181">
        <f>1/(COUNTA(J91:J96)-(COUNTIFS(J91:J96,"X")))</f>
        <v>0.16666666666666666</v>
      </c>
      <c r="K97" s="183">
        <f>COUNTIFS(J91:J96,"R")</f>
        <v>2</v>
      </c>
      <c r="M97" s="184"/>
      <c r="N97" s="185"/>
      <c r="P97" s="164"/>
      <c r="R97" s="159"/>
    </row>
    <row r="98" spans="1:18" s="12" customFormat="1" ht="56.25" customHeight="1">
      <c r="B98" s="236"/>
      <c r="C98" s="245" t="s">
        <v>328</v>
      </c>
      <c r="D98" s="205" t="s">
        <v>28</v>
      </c>
      <c r="E98" s="68" t="s">
        <v>329</v>
      </c>
      <c r="F98" s="205" t="s">
        <v>28</v>
      </c>
      <c r="G98" s="68" t="s">
        <v>330</v>
      </c>
      <c r="H98" s="205" t="s">
        <v>28</v>
      </c>
      <c r="I98" s="81" t="s">
        <v>331</v>
      </c>
      <c r="J98" s="205" t="s">
        <v>28</v>
      </c>
      <c r="K98" s="70" t="s">
        <v>332</v>
      </c>
      <c r="M98" s="256">
        <f>(D104*E104)+(F104*G104)+(H104*I104)+(J104*K104)</f>
        <v>2.7333333333333338</v>
      </c>
      <c r="N98" s="258">
        <v>3.5</v>
      </c>
      <c r="P98" s="255" t="s">
        <v>333</v>
      </c>
      <c r="R98" s="260">
        <v>0.75</v>
      </c>
    </row>
    <row r="99" spans="1:18" s="12" customFormat="1" ht="86.25" customHeight="1">
      <c r="B99" s="236"/>
      <c r="C99" s="246"/>
      <c r="D99" s="200" t="s">
        <v>28</v>
      </c>
      <c r="E99" s="59" t="s">
        <v>334</v>
      </c>
      <c r="F99" s="200" t="s">
        <v>28</v>
      </c>
      <c r="G99" s="59" t="s">
        <v>335</v>
      </c>
      <c r="H99" s="200" t="s">
        <v>28</v>
      </c>
      <c r="I99" s="69" t="s">
        <v>336</v>
      </c>
      <c r="J99" s="200" t="s">
        <v>28</v>
      </c>
      <c r="K99" s="73" t="s">
        <v>337</v>
      </c>
      <c r="M99" s="257"/>
      <c r="N99" s="259"/>
      <c r="P99" s="250"/>
      <c r="R99" s="230"/>
    </row>
    <row r="100" spans="1:18" s="12" customFormat="1" ht="66" customHeight="1">
      <c r="B100" s="236"/>
      <c r="C100" s="246"/>
      <c r="D100" s="200" t="s">
        <v>28</v>
      </c>
      <c r="E100" s="59" t="s">
        <v>338</v>
      </c>
      <c r="F100" s="200" t="s">
        <v>31</v>
      </c>
      <c r="G100" s="59" t="s">
        <v>339</v>
      </c>
      <c r="H100" s="200" t="s">
        <v>113</v>
      </c>
      <c r="I100" s="69" t="s">
        <v>340</v>
      </c>
      <c r="J100" s="200" t="s">
        <v>31</v>
      </c>
      <c r="K100" s="73" t="s">
        <v>341</v>
      </c>
      <c r="M100" s="257"/>
      <c r="N100" s="259"/>
      <c r="P100" s="250"/>
      <c r="R100" s="230"/>
    </row>
    <row r="101" spans="1:18" s="12" customFormat="1" ht="88.5" customHeight="1">
      <c r="B101" s="236"/>
      <c r="C101" s="246"/>
      <c r="D101" s="200" t="s">
        <v>28</v>
      </c>
      <c r="E101" s="59" t="s">
        <v>342</v>
      </c>
      <c r="F101" s="200" t="s">
        <v>28</v>
      </c>
      <c r="G101" s="59" t="s">
        <v>343</v>
      </c>
      <c r="H101" s="200" t="s">
        <v>31</v>
      </c>
      <c r="I101" s="69" t="s">
        <v>344</v>
      </c>
      <c r="J101" s="200" t="s">
        <v>31</v>
      </c>
      <c r="K101" s="73" t="s">
        <v>345</v>
      </c>
      <c r="M101" s="257"/>
      <c r="N101" s="259"/>
      <c r="P101" s="250"/>
      <c r="R101" s="230"/>
    </row>
    <row r="102" spans="1:18" s="12" customFormat="1" ht="63" customHeight="1">
      <c r="B102" s="236"/>
      <c r="C102" s="246"/>
      <c r="D102" s="97"/>
      <c r="E102" s="98"/>
      <c r="F102" s="200" t="s">
        <v>28</v>
      </c>
      <c r="G102" s="95" t="s">
        <v>346</v>
      </c>
      <c r="H102" s="200" t="s">
        <v>28</v>
      </c>
      <c r="I102" s="95" t="s">
        <v>347</v>
      </c>
      <c r="J102" s="200" t="s">
        <v>31</v>
      </c>
      <c r="K102" s="82" t="s">
        <v>348</v>
      </c>
      <c r="M102" s="257"/>
      <c r="N102" s="259"/>
      <c r="P102" s="250"/>
      <c r="R102" s="230"/>
    </row>
    <row r="103" spans="1:18" s="12" customFormat="1" ht="66" customHeight="1" thickBot="1">
      <c r="B103" s="236"/>
      <c r="C103" s="246"/>
      <c r="D103" s="97"/>
      <c r="E103" s="98"/>
      <c r="F103" s="97"/>
      <c r="G103" s="98"/>
      <c r="H103" s="200" t="s">
        <v>31</v>
      </c>
      <c r="I103" s="95" t="s">
        <v>349</v>
      </c>
      <c r="J103" s="200" t="s">
        <v>31</v>
      </c>
      <c r="K103" s="116" t="s">
        <v>350</v>
      </c>
      <c r="M103" s="275"/>
      <c r="N103" s="276"/>
      <c r="P103" s="250"/>
      <c r="R103" s="230"/>
    </row>
    <row r="104" spans="1:18" s="12" customFormat="1" ht="18" hidden="1" customHeight="1" thickBot="1">
      <c r="B104" s="236"/>
      <c r="C104" s="170"/>
      <c r="D104" s="134">
        <f>1/(COUNTA(D98:D103)-(COUNTIFS(D98:D103,"X")))</f>
        <v>0.25</v>
      </c>
      <c r="E104" s="135">
        <f>COUNTIFS(D98:D103,"R")</f>
        <v>4</v>
      </c>
      <c r="F104" s="134">
        <f>1/(COUNTA(F98:F103)-(COUNTIFS(F98:F103,"X")))</f>
        <v>0.2</v>
      </c>
      <c r="G104" s="135">
        <f>COUNTIFS(F98:F103,"R")</f>
        <v>4</v>
      </c>
      <c r="H104" s="134">
        <f>1/(COUNTA(H98:H103)-(COUNTIFS(H98:H103,"X")))</f>
        <v>0.2</v>
      </c>
      <c r="I104" s="135">
        <f>COUNTIFS(H98:H103,"R")</f>
        <v>3</v>
      </c>
      <c r="J104" s="134">
        <f>1/(COUNTA(J98:J103)-(COUNTIFS(J98:J103,"X")))</f>
        <v>0.16666666666666666</v>
      </c>
      <c r="K104" s="136">
        <f>COUNTIFS(J98:J103,"R")</f>
        <v>2</v>
      </c>
      <c r="M104" s="186"/>
      <c r="N104" s="185"/>
      <c r="P104" s="166"/>
      <c r="R104" s="167"/>
    </row>
    <row r="105" spans="1:18" s="12" customFormat="1" ht="84" customHeight="1">
      <c r="B105" s="235" t="str">
        <f>Gráficos!B50</f>
        <v>Reputación</v>
      </c>
      <c r="C105" s="239" t="s">
        <v>351</v>
      </c>
      <c r="D105" s="196" t="s">
        <v>28</v>
      </c>
      <c r="E105" s="49" t="s">
        <v>352</v>
      </c>
      <c r="F105" s="196" t="s">
        <v>28</v>
      </c>
      <c r="G105" s="49" t="s">
        <v>353</v>
      </c>
      <c r="H105" s="196" t="s">
        <v>28</v>
      </c>
      <c r="I105" s="53" t="s">
        <v>354</v>
      </c>
      <c r="J105" s="196" t="s">
        <v>28</v>
      </c>
      <c r="K105" s="72" t="s">
        <v>355</v>
      </c>
      <c r="M105" s="273">
        <f>(D111*E111)+(F111*G111)+(H111*I111)+(J111*K111)</f>
        <v>2.3333333333333335</v>
      </c>
      <c r="N105" s="274">
        <v>3.25</v>
      </c>
      <c r="P105" s="231" t="s">
        <v>356</v>
      </c>
      <c r="R105" s="229">
        <v>0.75</v>
      </c>
    </row>
    <row r="106" spans="1:18" s="12" customFormat="1" ht="70.5" customHeight="1">
      <c r="B106" s="236"/>
      <c r="C106" s="240"/>
      <c r="D106" s="197" t="s">
        <v>28</v>
      </c>
      <c r="E106" s="51" t="s">
        <v>357</v>
      </c>
      <c r="F106" s="197" t="s">
        <v>31</v>
      </c>
      <c r="G106" s="51" t="s">
        <v>358</v>
      </c>
      <c r="H106" s="197" t="s">
        <v>31</v>
      </c>
      <c r="I106" s="51" t="s">
        <v>359</v>
      </c>
      <c r="J106" s="197" t="s">
        <v>31</v>
      </c>
      <c r="K106" s="54" t="s">
        <v>360</v>
      </c>
      <c r="M106" s="257"/>
      <c r="N106" s="259"/>
      <c r="P106" s="250"/>
      <c r="R106" s="230"/>
    </row>
    <row r="107" spans="1:18" s="12" customFormat="1" ht="83.25" customHeight="1">
      <c r="B107" s="236"/>
      <c r="C107" s="240"/>
      <c r="D107" s="197" t="s">
        <v>28</v>
      </c>
      <c r="E107" s="51" t="s">
        <v>361</v>
      </c>
      <c r="F107" s="197" t="s">
        <v>28</v>
      </c>
      <c r="G107" s="51" t="s">
        <v>362</v>
      </c>
      <c r="H107" s="197" t="s">
        <v>31</v>
      </c>
      <c r="I107" s="51" t="s">
        <v>363</v>
      </c>
      <c r="J107" s="197" t="s">
        <v>31</v>
      </c>
      <c r="K107" s="54" t="s">
        <v>364</v>
      </c>
      <c r="M107" s="257"/>
      <c r="N107" s="259"/>
      <c r="P107" s="250"/>
      <c r="R107" s="230"/>
    </row>
    <row r="108" spans="1:18" s="12" customFormat="1" ht="78.75" customHeight="1">
      <c r="B108" s="236"/>
      <c r="C108" s="240"/>
      <c r="D108" s="197" t="s">
        <v>28</v>
      </c>
      <c r="E108" s="51" t="s">
        <v>365</v>
      </c>
      <c r="F108" s="197" t="s">
        <v>28</v>
      </c>
      <c r="G108" s="51" t="s">
        <v>366</v>
      </c>
      <c r="H108" s="197" t="s">
        <v>28</v>
      </c>
      <c r="I108" s="51" t="s">
        <v>367</v>
      </c>
      <c r="J108" s="197" t="s">
        <v>113</v>
      </c>
      <c r="K108" s="83" t="s">
        <v>368</v>
      </c>
      <c r="M108" s="257"/>
      <c r="N108" s="259"/>
      <c r="P108" s="250"/>
      <c r="R108" s="230"/>
    </row>
    <row r="109" spans="1:18" s="12" customFormat="1" ht="78.75" customHeight="1">
      <c r="B109" s="236"/>
      <c r="C109" s="240"/>
      <c r="D109" s="91"/>
      <c r="E109" s="92"/>
      <c r="F109" s="197" t="s">
        <v>28</v>
      </c>
      <c r="G109" s="88" t="s">
        <v>369</v>
      </c>
      <c r="H109" s="197" t="s">
        <v>31</v>
      </c>
      <c r="I109" s="88" t="s">
        <v>370</v>
      </c>
      <c r="J109" s="197" t="s">
        <v>31</v>
      </c>
      <c r="K109" s="94" t="s">
        <v>371</v>
      </c>
      <c r="M109" s="257"/>
      <c r="N109" s="259"/>
      <c r="P109" s="250"/>
      <c r="R109" s="230"/>
    </row>
    <row r="110" spans="1:18" s="12" customFormat="1" ht="87.75" customHeight="1" thickBot="1">
      <c r="A110" s="206"/>
      <c r="B110" s="236"/>
      <c r="C110" s="240"/>
      <c r="D110" s="91"/>
      <c r="E110" s="92"/>
      <c r="F110" s="91"/>
      <c r="G110" s="92"/>
      <c r="H110" s="204" t="s">
        <v>31</v>
      </c>
      <c r="I110" s="88" t="s">
        <v>372</v>
      </c>
      <c r="J110" s="204" t="s">
        <v>31</v>
      </c>
      <c r="K110" s="94" t="s">
        <v>373</v>
      </c>
      <c r="M110" s="275"/>
      <c r="N110" s="276"/>
      <c r="P110" s="277"/>
      <c r="R110" s="278"/>
    </row>
    <row r="111" spans="1:18" s="12" customFormat="1" ht="15" hidden="1" thickBot="1">
      <c r="B111" s="237"/>
      <c r="C111" s="169"/>
      <c r="D111" s="134">
        <f>1/(COUNTA(D105:D110)-(COUNTIFS(D105:D110,"X")))</f>
        <v>0.25</v>
      </c>
      <c r="E111" s="135">
        <f>COUNTIFS(D105:D110,"R")</f>
        <v>4</v>
      </c>
      <c r="F111" s="134">
        <f>1/(COUNTA(F105:F110)-(COUNTIFS(F105:F110,"X")))</f>
        <v>0.2</v>
      </c>
      <c r="G111" s="135">
        <f>COUNTIFS(F105:F110,"R")</f>
        <v>4</v>
      </c>
      <c r="H111" s="134">
        <f>1/(COUNTA(H105:H110)-(COUNTIFS(H105:H110,"X")))</f>
        <v>0.16666666666666666</v>
      </c>
      <c r="I111" s="135">
        <f>COUNTIFS(H105:H110,"R")</f>
        <v>2</v>
      </c>
      <c r="J111" s="134">
        <f>1/(COUNTA(J105:J110)-(COUNTIFS(J105:J110,"X")))</f>
        <v>0.2</v>
      </c>
      <c r="K111" s="136">
        <f>COUNTIFS(J105:J110,"R")</f>
        <v>1</v>
      </c>
      <c r="M111" s="187"/>
      <c r="N111" s="176"/>
      <c r="P111" s="166"/>
      <c r="R111" s="167"/>
    </row>
    <row r="112" spans="1:18">
      <c r="B112" s="117"/>
      <c r="C112" s="117"/>
      <c r="D112" s="117"/>
      <c r="E112" s="117"/>
      <c r="F112" s="117"/>
      <c r="G112" s="117"/>
      <c r="H112" s="117"/>
      <c r="I112" s="117"/>
      <c r="J112" s="117"/>
      <c r="K112" s="117"/>
    </row>
  </sheetData>
  <sheetProtection algorithmName="SHA-512" hashValue="LhwaamJzmREGFX6cme91GQgbFOj7HiAEju450uQCTGNzT4znFuHxhcLIEn7SZfy6FspJXh9O347Owffje/LrxQ==" saltValue="PGYLrd1YRmjVjF6Zkp3f5A==" spinCount="100000" sheet="1" objects="1" scenarios="1" selectLockedCells="1"/>
  <mergeCells count="85">
    <mergeCell ref="M91:M96"/>
    <mergeCell ref="N91:N96"/>
    <mergeCell ref="P91:P96"/>
    <mergeCell ref="R91:R96"/>
    <mergeCell ref="M77:M82"/>
    <mergeCell ref="N77:N82"/>
    <mergeCell ref="M84:M89"/>
    <mergeCell ref="N84:N89"/>
    <mergeCell ref="P84:P89"/>
    <mergeCell ref="R84:R89"/>
    <mergeCell ref="R77:R82"/>
    <mergeCell ref="M98:M103"/>
    <mergeCell ref="N98:N103"/>
    <mergeCell ref="P98:P103"/>
    <mergeCell ref="R98:R103"/>
    <mergeCell ref="M105:M110"/>
    <mergeCell ref="N105:N110"/>
    <mergeCell ref="P105:P110"/>
    <mergeCell ref="R105:R110"/>
    <mergeCell ref="R70:R75"/>
    <mergeCell ref="N42:N47"/>
    <mergeCell ref="P42:P47"/>
    <mergeCell ref="M49:M54"/>
    <mergeCell ref="N49:N54"/>
    <mergeCell ref="P49:P54"/>
    <mergeCell ref="R49:R54"/>
    <mergeCell ref="R42:R47"/>
    <mergeCell ref="M56:M61"/>
    <mergeCell ref="N56:N61"/>
    <mergeCell ref="P56:P61"/>
    <mergeCell ref="R56:R61"/>
    <mergeCell ref="M63:M68"/>
    <mergeCell ref="N63:N68"/>
    <mergeCell ref="P63:P68"/>
    <mergeCell ref="R63:R68"/>
    <mergeCell ref="R28:R33"/>
    <mergeCell ref="M35:M40"/>
    <mergeCell ref="N35:N40"/>
    <mergeCell ref="P35:P40"/>
    <mergeCell ref="R35:R40"/>
    <mergeCell ref="R14:R19"/>
    <mergeCell ref="P14:P19"/>
    <mergeCell ref="N14:N19"/>
    <mergeCell ref="M21:M26"/>
    <mergeCell ref="N21:N26"/>
    <mergeCell ref="P21:P26"/>
    <mergeCell ref="R21:R26"/>
    <mergeCell ref="C7:C12"/>
    <mergeCell ref="C14:C19"/>
    <mergeCell ref="M14:M19"/>
    <mergeCell ref="P77:P82"/>
    <mergeCell ref="M42:M47"/>
    <mergeCell ref="M7:M12"/>
    <mergeCell ref="C21:C26"/>
    <mergeCell ref="C28:C33"/>
    <mergeCell ref="M28:M33"/>
    <mergeCell ref="N28:N33"/>
    <mergeCell ref="P28:P33"/>
    <mergeCell ref="C77:C82"/>
    <mergeCell ref="C70:C75"/>
    <mergeCell ref="M70:M75"/>
    <mergeCell ref="N70:N75"/>
    <mergeCell ref="P70:P75"/>
    <mergeCell ref="C105:C110"/>
    <mergeCell ref="C35:C40"/>
    <mergeCell ref="C63:C68"/>
    <mergeCell ref="C56:C61"/>
    <mergeCell ref="C49:C54"/>
    <mergeCell ref="C42:C47"/>
    <mergeCell ref="C98:C103"/>
    <mergeCell ref="C91:C96"/>
    <mergeCell ref="C84:C89"/>
    <mergeCell ref="B105:B111"/>
    <mergeCell ref="B7:B34"/>
    <mergeCell ref="B56:B76"/>
    <mergeCell ref="B77:B90"/>
    <mergeCell ref="B91:B104"/>
    <mergeCell ref="B35:B55"/>
    <mergeCell ref="D6:E6"/>
    <mergeCell ref="F6:G6"/>
    <mergeCell ref="H6:I6"/>
    <mergeCell ref="J6:K6"/>
    <mergeCell ref="R7:R12"/>
    <mergeCell ref="P7:P12"/>
    <mergeCell ref="N7:N12"/>
  </mergeCells>
  <conditionalFormatting sqref="D7:D111">
    <cfRule type="cellIs" dxfId="191" priority="147" operator="equal">
      <formula>"T"</formula>
    </cfRule>
    <cfRule type="cellIs" dxfId="190" priority="146" operator="equal">
      <formula>"R"</formula>
    </cfRule>
    <cfRule type="cellIs" dxfId="189" priority="145" operator="equal">
      <formula>"X"</formula>
    </cfRule>
  </conditionalFormatting>
  <conditionalFormatting sqref="E13">
    <cfRule type="cellIs" dxfId="188" priority="1403" operator="equal">
      <formula>"R"</formula>
    </cfRule>
    <cfRule type="cellIs" dxfId="187" priority="1402" operator="equal">
      <formula>"X"</formula>
    </cfRule>
    <cfRule type="cellIs" dxfId="186" priority="1404" operator="equal">
      <formula>"T"</formula>
    </cfRule>
  </conditionalFormatting>
  <conditionalFormatting sqref="E20">
    <cfRule type="cellIs" dxfId="185" priority="543" operator="equal">
      <formula>"T"</formula>
    </cfRule>
    <cfRule type="cellIs" dxfId="184" priority="542" operator="equal">
      <formula>"R"</formula>
    </cfRule>
    <cfRule type="cellIs" dxfId="183" priority="541" operator="equal">
      <formula>"X"</formula>
    </cfRule>
  </conditionalFormatting>
  <conditionalFormatting sqref="E27">
    <cfRule type="cellIs" dxfId="182" priority="494" operator="equal">
      <formula>"R"</formula>
    </cfRule>
    <cfRule type="cellIs" dxfId="181" priority="493" operator="equal">
      <formula>"X"</formula>
    </cfRule>
    <cfRule type="cellIs" dxfId="180" priority="495" operator="equal">
      <formula>"T"</formula>
    </cfRule>
  </conditionalFormatting>
  <conditionalFormatting sqref="E34">
    <cfRule type="cellIs" dxfId="179" priority="445" operator="equal">
      <formula>"X"</formula>
    </cfRule>
    <cfRule type="cellIs" dxfId="178" priority="446" operator="equal">
      <formula>"R"</formula>
    </cfRule>
    <cfRule type="cellIs" dxfId="177" priority="447" operator="equal">
      <formula>"T"</formula>
    </cfRule>
  </conditionalFormatting>
  <conditionalFormatting sqref="E41">
    <cfRule type="cellIs" dxfId="176" priority="421" operator="equal">
      <formula>"X"</formula>
    </cfRule>
    <cfRule type="cellIs" dxfId="175" priority="422" operator="equal">
      <formula>"R"</formula>
    </cfRule>
    <cfRule type="cellIs" dxfId="174" priority="423" operator="equal">
      <formula>"T"</formula>
    </cfRule>
  </conditionalFormatting>
  <conditionalFormatting sqref="E48">
    <cfRule type="cellIs" dxfId="173" priority="399" operator="equal">
      <formula>"T"</formula>
    </cfRule>
    <cfRule type="cellIs" dxfId="172" priority="397" operator="equal">
      <formula>"X"</formula>
    </cfRule>
    <cfRule type="cellIs" dxfId="171" priority="398" operator="equal">
      <formula>"R"</formula>
    </cfRule>
  </conditionalFormatting>
  <conditionalFormatting sqref="E55">
    <cfRule type="cellIs" dxfId="170" priority="375" operator="equal">
      <formula>"T"</formula>
    </cfRule>
    <cfRule type="cellIs" dxfId="169" priority="374" operator="equal">
      <formula>"R"</formula>
    </cfRule>
    <cfRule type="cellIs" dxfId="168" priority="373" operator="equal">
      <formula>"X"</formula>
    </cfRule>
  </conditionalFormatting>
  <conditionalFormatting sqref="E62">
    <cfRule type="cellIs" dxfId="167" priority="351" operator="equal">
      <formula>"T"</formula>
    </cfRule>
    <cfRule type="cellIs" dxfId="166" priority="350" operator="equal">
      <formula>"R"</formula>
    </cfRule>
    <cfRule type="cellIs" dxfId="165" priority="349" operator="equal">
      <formula>"X"</formula>
    </cfRule>
  </conditionalFormatting>
  <conditionalFormatting sqref="E69">
    <cfRule type="cellIs" dxfId="164" priority="326" operator="equal">
      <formula>"R"</formula>
    </cfRule>
    <cfRule type="cellIs" dxfId="163" priority="325" operator="equal">
      <formula>"X"</formula>
    </cfRule>
    <cfRule type="cellIs" dxfId="162" priority="327" operator="equal">
      <formula>"T"</formula>
    </cfRule>
  </conditionalFormatting>
  <conditionalFormatting sqref="E76">
    <cfRule type="cellIs" dxfId="161" priority="303" operator="equal">
      <formula>"T"</formula>
    </cfRule>
    <cfRule type="cellIs" dxfId="160" priority="301" operator="equal">
      <formula>"X"</formula>
    </cfRule>
    <cfRule type="cellIs" dxfId="159" priority="302" operator="equal">
      <formula>"R"</formula>
    </cfRule>
  </conditionalFormatting>
  <conditionalFormatting sqref="E83">
    <cfRule type="cellIs" dxfId="158" priority="278" operator="equal">
      <formula>"R"</formula>
    </cfRule>
    <cfRule type="cellIs" dxfId="157" priority="277" operator="equal">
      <formula>"X"</formula>
    </cfRule>
    <cfRule type="cellIs" dxfId="156" priority="279" operator="equal">
      <formula>"T"</formula>
    </cfRule>
  </conditionalFormatting>
  <conditionalFormatting sqref="E90">
    <cfRule type="cellIs" dxfId="155" priority="254" operator="equal">
      <formula>"R"</formula>
    </cfRule>
    <cfRule type="cellIs" dxfId="154" priority="253" operator="equal">
      <formula>"X"</formula>
    </cfRule>
    <cfRule type="cellIs" dxfId="153" priority="255" operator="equal">
      <formula>"T"</formula>
    </cfRule>
  </conditionalFormatting>
  <conditionalFormatting sqref="E97">
    <cfRule type="cellIs" dxfId="152" priority="229" operator="equal">
      <formula>"X"</formula>
    </cfRule>
    <cfRule type="cellIs" dxfId="151" priority="231" operator="equal">
      <formula>"T"</formula>
    </cfRule>
    <cfRule type="cellIs" dxfId="150" priority="230" operator="equal">
      <formula>"R"</formula>
    </cfRule>
  </conditionalFormatting>
  <conditionalFormatting sqref="E104">
    <cfRule type="cellIs" dxfId="149" priority="205" operator="equal">
      <formula>"X"</formula>
    </cfRule>
    <cfRule type="cellIs" dxfId="148" priority="206" operator="equal">
      <formula>"R"</formula>
    </cfRule>
    <cfRule type="cellIs" dxfId="147" priority="207" operator="equal">
      <formula>"T"</formula>
    </cfRule>
  </conditionalFormatting>
  <conditionalFormatting sqref="E111">
    <cfRule type="cellIs" dxfId="146" priority="157" operator="equal">
      <formula>"X"</formula>
    </cfRule>
    <cfRule type="cellIs" dxfId="145" priority="158" operator="equal">
      <formula>"R"</formula>
    </cfRule>
    <cfRule type="cellIs" dxfId="144" priority="159" operator="equal">
      <formula>"T"</formula>
    </cfRule>
  </conditionalFormatting>
  <conditionalFormatting sqref="F7:F111">
    <cfRule type="cellIs" dxfId="143" priority="2" operator="equal">
      <formula>"R"</formula>
    </cfRule>
    <cfRule type="cellIs" dxfId="142" priority="3" operator="equal">
      <formula>"T"</formula>
    </cfRule>
    <cfRule type="cellIs" dxfId="141" priority="1" operator="equal">
      <formula>"X"</formula>
    </cfRule>
  </conditionalFormatting>
  <conditionalFormatting sqref="G13">
    <cfRule type="cellIs" dxfId="140" priority="1391" operator="equal">
      <formula>"R"</formula>
    </cfRule>
    <cfRule type="cellIs" dxfId="139" priority="1392" operator="equal">
      <formula>"T"</formula>
    </cfRule>
    <cfRule type="cellIs" dxfId="138" priority="1390" operator="equal">
      <formula>"X"</formula>
    </cfRule>
  </conditionalFormatting>
  <conditionalFormatting sqref="G20">
    <cfRule type="cellIs" dxfId="137" priority="540" operator="equal">
      <formula>"T"</formula>
    </cfRule>
    <cfRule type="cellIs" dxfId="136" priority="539" operator="equal">
      <formula>"R"</formula>
    </cfRule>
    <cfRule type="cellIs" dxfId="135" priority="538" operator="equal">
      <formula>"X"</formula>
    </cfRule>
  </conditionalFormatting>
  <conditionalFormatting sqref="G27">
    <cfRule type="cellIs" dxfId="134" priority="490" operator="equal">
      <formula>"X"</formula>
    </cfRule>
    <cfRule type="cellIs" dxfId="133" priority="491" operator="equal">
      <formula>"R"</formula>
    </cfRule>
    <cfRule type="cellIs" dxfId="132" priority="492" operator="equal">
      <formula>"T"</formula>
    </cfRule>
  </conditionalFormatting>
  <conditionalFormatting sqref="G34">
    <cfRule type="cellIs" dxfId="131" priority="444" operator="equal">
      <formula>"T"</formula>
    </cfRule>
    <cfRule type="cellIs" dxfId="130" priority="442" operator="equal">
      <formula>"X"</formula>
    </cfRule>
    <cfRule type="cellIs" dxfId="129" priority="443" operator="equal">
      <formula>"R"</formula>
    </cfRule>
  </conditionalFormatting>
  <conditionalFormatting sqref="G41">
    <cfRule type="cellIs" dxfId="128" priority="418" operator="equal">
      <formula>"X"</formula>
    </cfRule>
    <cfRule type="cellIs" dxfId="127" priority="419" operator="equal">
      <formula>"R"</formula>
    </cfRule>
    <cfRule type="cellIs" dxfId="126" priority="420" operator="equal">
      <formula>"T"</formula>
    </cfRule>
  </conditionalFormatting>
  <conditionalFormatting sqref="G48">
    <cfRule type="cellIs" dxfId="125" priority="395" operator="equal">
      <formula>"R"</formula>
    </cfRule>
    <cfRule type="cellIs" dxfId="124" priority="394" operator="equal">
      <formula>"X"</formula>
    </cfRule>
    <cfRule type="cellIs" dxfId="123" priority="396" operator="equal">
      <formula>"T"</formula>
    </cfRule>
  </conditionalFormatting>
  <conditionalFormatting sqref="G55">
    <cfRule type="cellIs" dxfId="122" priority="370" operator="equal">
      <formula>"X"</formula>
    </cfRule>
    <cfRule type="cellIs" dxfId="121" priority="371" operator="equal">
      <formula>"R"</formula>
    </cfRule>
    <cfRule type="cellIs" dxfId="120" priority="372" operator="equal">
      <formula>"T"</formula>
    </cfRule>
  </conditionalFormatting>
  <conditionalFormatting sqref="G62">
    <cfRule type="cellIs" dxfId="119" priority="348" operator="equal">
      <formula>"T"</formula>
    </cfRule>
    <cfRule type="cellIs" dxfId="118" priority="347" operator="equal">
      <formula>"R"</formula>
    </cfRule>
    <cfRule type="cellIs" dxfId="117" priority="346" operator="equal">
      <formula>"X"</formula>
    </cfRule>
  </conditionalFormatting>
  <conditionalFormatting sqref="G69">
    <cfRule type="cellIs" dxfId="116" priority="322" operator="equal">
      <formula>"X"</formula>
    </cfRule>
    <cfRule type="cellIs" dxfId="115" priority="323" operator="equal">
      <formula>"R"</formula>
    </cfRule>
    <cfRule type="cellIs" dxfId="114" priority="324" operator="equal">
      <formula>"T"</formula>
    </cfRule>
  </conditionalFormatting>
  <conditionalFormatting sqref="G76">
    <cfRule type="cellIs" dxfId="113" priority="299" operator="equal">
      <formula>"R"</formula>
    </cfRule>
    <cfRule type="cellIs" dxfId="112" priority="300" operator="equal">
      <formula>"T"</formula>
    </cfRule>
    <cfRule type="cellIs" dxfId="111" priority="298" operator="equal">
      <formula>"X"</formula>
    </cfRule>
  </conditionalFormatting>
  <conditionalFormatting sqref="G83">
    <cfRule type="cellIs" dxfId="110" priority="276" operator="equal">
      <formula>"T"</formula>
    </cfRule>
    <cfRule type="cellIs" dxfId="109" priority="274" operator="equal">
      <formula>"X"</formula>
    </cfRule>
    <cfRule type="cellIs" dxfId="108" priority="275" operator="equal">
      <formula>"R"</formula>
    </cfRule>
  </conditionalFormatting>
  <conditionalFormatting sqref="G90">
    <cfRule type="cellIs" dxfId="107" priority="250" operator="equal">
      <formula>"X"</formula>
    </cfRule>
    <cfRule type="cellIs" dxfId="106" priority="251" operator="equal">
      <formula>"R"</formula>
    </cfRule>
    <cfRule type="cellIs" dxfId="105" priority="252" operator="equal">
      <formula>"T"</formula>
    </cfRule>
  </conditionalFormatting>
  <conditionalFormatting sqref="G97">
    <cfRule type="cellIs" dxfId="104" priority="227" operator="equal">
      <formula>"R"</formula>
    </cfRule>
    <cfRule type="cellIs" dxfId="103" priority="228" operator="equal">
      <formula>"T"</formula>
    </cfRule>
    <cfRule type="cellIs" dxfId="102" priority="226" operator="equal">
      <formula>"X"</formula>
    </cfRule>
  </conditionalFormatting>
  <conditionalFormatting sqref="G104">
    <cfRule type="cellIs" dxfId="101" priority="203" operator="equal">
      <formula>"R"</formula>
    </cfRule>
    <cfRule type="cellIs" dxfId="100" priority="204" operator="equal">
      <formula>"T"</formula>
    </cfRule>
    <cfRule type="cellIs" dxfId="99" priority="202" operator="equal">
      <formula>"X"</formula>
    </cfRule>
  </conditionalFormatting>
  <conditionalFormatting sqref="G111">
    <cfRule type="cellIs" dxfId="98" priority="155" operator="equal">
      <formula>"R"</formula>
    </cfRule>
    <cfRule type="cellIs" dxfId="97" priority="154" operator="equal">
      <formula>"X"</formula>
    </cfRule>
    <cfRule type="cellIs" dxfId="96" priority="156" operator="equal">
      <formula>"T"</formula>
    </cfRule>
  </conditionalFormatting>
  <conditionalFormatting sqref="H7:H111">
    <cfRule type="cellIs" dxfId="95" priority="21" operator="equal">
      <formula>"T"</formula>
    </cfRule>
    <cfRule type="cellIs" dxfId="94" priority="20" operator="equal">
      <formula>"R"</formula>
    </cfRule>
    <cfRule type="cellIs" dxfId="93" priority="19" operator="equal">
      <formula>"X"</formula>
    </cfRule>
  </conditionalFormatting>
  <conditionalFormatting sqref="I13">
    <cfRule type="cellIs" dxfId="92" priority="1385" operator="equal">
      <formula>"R"</formula>
    </cfRule>
    <cfRule type="cellIs" dxfId="91" priority="1384" operator="equal">
      <formula>"X"</formula>
    </cfRule>
    <cfRule type="cellIs" dxfId="90" priority="1386" operator="equal">
      <formula>"T"</formula>
    </cfRule>
  </conditionalFormatting>
  <conditionalFormatting sqref="I20">
    <cfRule type="cellIs" dxfId="89" priority="536" operator="equal">
      <formula>"R"</formula>
    </cfRule>
    <cfRule type="cellIs" dxfId="88" priority="537" operator="equal">
      <formula>"T"</formula>
    </cfRule>
    <cfRule type="cellIs" dxfId="87" priority="535" operator="equal">
      <formula>"X"</formula>
    </cfRule>
  </conditionalFormatting>
  <conditionalFormatting sqref="I27">
    <cfRule type="cellIs" dxfId="86" priority="489" operator="equal">
      <formula>"T"</formula>
    </cfRule>
    <cfRule type="cellIs" dxfId="85" priority="488" operator="equal">
      <formula>"R"</formula>
    </cfRule>
    <cfRule type="cellIs" dxfId="84" priority="487" operator="equal">
      <formula>"X"</formula>
    </cfRule>
  </conditionalFormatting>
  <conditionalFormatting sqref="I34">
    <cfRule type="cellIs" dxfId="83" priority="440" operator="equal">
      <formula>"R"</formula>
    </cfRule>
    <cfRule type="cellIs" dxfId="82" priority="439" operator="equal">
      <formula>"X"</formula>
    </cfRule>
    <cfRule type="cellIs" dxfId="81" priority="441" operator="equal">
      <formula>"T"</formula>
    </cfRule>
  </conditionalFormatting>
  <conditionalFormatting sqref="I41">
    <cfRule type="cellIs" dxfId="80" priority="417" operator="equal">
      <formula>"T"</formula>
    </cfRule>
    <cfRule type="cellIs" dxfId="79" priority="416" operator="equal">
      <formula>"R"</formula>
    </cfRule>
    <cfRule type="cellIs" dxfId="78" priority="415" operator="equal">
      <formula>"X"</formula>
    </cfRule>
  </conditionalFormatting>
  <conditionalFormatting sqref="I48">
    <cfRule type="cellIs" dxfId="77" priority="391" operator="equal">
      <formula>"X"</formula>
    </cfRule>
    <cfRule type="cellIs" dxfId="76" priority="392" operator="equal">
      <formula>"R"</formula>
    </cfRule>
    <cfRule type="cellIs" dxfId="75" priority="393" operator="equal">
      <formula>"T"</formula>
    </cfRule>
  </conditionalFormatting>
  <conditionalFormatting sqref="I55">
    <cfRule type="cellIs" dxfId="74" priority="368" operator="equal">
      <formula>"R"</formula>
    </cfRule>
    <cfRule type="cellIs" dxfId="73" priority="369" operator="equal">
      <formula>"T"</formula>
    </cfRule>
    <cfRule type="cellIs" dxfId="72" priority="367" operator="equal">
      <formula>"X"</formula>
    </cfRule>
  </conditionalFormatting>
  <conditionalFormatting sqref="I62">
    <cfRule type="cellIs" dxfId="71" priority="345" operator="equal">
      <formula>"T"</formula>
    </cfRule>
    <cfRule type="cellIs" dxfId="70" priority="344" operator="equal">
      <formula>"R"</formula>
    </cfRule>
    <cfRule type="cellIs" dxfId="69" priority="343" operator="equal">
      <formula>"X"</formula>
    </cfRule>
  </conditionalFormatting>
  <conditionalFormatting sqref="I69">
    <cfRule type="cellIs" dxfId="68" priority="319" operator="equal">
      <formula>"X"</formula>
    </cfRule>
    <cfRule type="cellIs" dxfId="67" priority="320" operator="equal">
      <formula>"R"</formula>
    </cfRule>
    <cfRule type="cellIs" dxfId="66" priority="321" operator="equal">
      <formula>"T"</formula>
    </cfRule>
  </conditionalFormatting>
  <conditionalFormatting sqref="I76">
    <cfRule type="cellIs" dxfId="65" priority="297" operator="equal">
      <formula>"T"</formula>
    </cfRule>
    <cfRule type="cellIs" dxfId="64" priority="296" operator="equal">
      <formula>"R"</formula>
    </cfRule>
    <cfRule type="cellIs" dxfId="63" priority="295" operator="equal">
      <formula>"X"</formula>
    </cfRule>
  </conditionalFormatting>
  <conditionalFormatting sqref="I83">
    <cfRule type="cellIs" dxfId="62" priority="273" operator="equal">
      <formula>"T"</formula>
    </cfRule>
    <cfRule type="cellIs" dxfId="61" priority="272" operator="equal">
      <formula>"R"</formula>
    </cfRule>
    <cfRule type="cellIs" dxfId="60" priority="271" operator="equal">
      <formula>"X"</formula>
    </cfRule>
  </conditionalFormatting>
  <conditionalFormatting sqref="I90">
    <cfRule type="cellIs" dxfId="59" priority="247" operator="equal">
      <formula>"X"</formula>
    </cfRule>
    <cfRule type="cellIs" dxfId="58" priority="248" operator="equal">
      <formula>"R"</formula>
    </cfRule>
    <cfRule type="cellIs" dxfId="57" priority="249" operator="equal">
      <formula>"T"</formula>
    </cfRule>
  </conditionalFormatting>
  <conditionalFormatting sqref="I97">
    <cfRule type="cellIs" dxfId="56" priority="223" operator="equal">
      <formula>"X"</formula>
    </cfRule>
    <cfRule type="cellIs" dxfId="55" priority="225" operator="equal">
      <formula>"T"</formula>
    </cfRule>
    <cfRule type="cellIs" dxfId="54" priority="224" operator="equal">
      <formula>"R"</formula>
    </cfRule>
  </conditionalFormatting>
  <conditionalFormatting sqref="I104">
    <cfRule type="cellIs" dxfId="53" priority="199" operator="equal">
      <formula>"X"</formula>
    </cfRule>
    <cfRule type="cellIs" dxfId="52" priority="200" operator="equal">
      <formula>"R"</formula>
    </cfRule>
    <cfRule type="cellIs" dxfId="51" priority="201" operator="equal">
      <formula>"T"</formula>
    </cfRule>
  </conditionalFormatting>
  <conditionalFormatting sqref="I111">
    <cfRule type="cellIs" dxfId="50" priority="151" operator="equal">
      <formula>"X"</formula>
    </cfRule>
    <cfRule type="cellIs" dxfId="49" priority="152" operator="equal">
      <formula>"R"</formula>
    </cfRule>
    <cfRule type="cellIs" dxfId="48" priority="153" operator="equal">
      <formula>"T"</formula>
    </cfRule>
  </conditionalFormatting>
  <conditionalFormatting sqref="J7:J111">
    <cfRule type="cellIs" dxfId="47" priority="9" operator="equal">
      <formula>"T"</formula>
    </cfRule>
    <cfRule type="cellIs" dxfId="46" priority="7" operator="equal">
      <formula>"X"</formula>
    </cfRule>
    <cfRule type="cellIs" dxfId="45" priority="8" operator="equal">
      <formula>"R"</formula>
    </cfRule>
  </conditionalFormatting>
  <conditionalFormatting sqref="K13">
    <cfRule type="cellIs" dxfId="44" priority="1374" operator="equal">
      <formula>"T"</formula>
    </cfRule>
    <cfRule type="cellIs" dxfId="43" priority="1373" operator="equal">
      <formula>"R"</formula>
    </cfRule>
    <cfRule type="cellIs" dxfId="42" priority="1372" operator="equal">
      <formula>"X"</formula>
    </cfRule>
  </conditionalFormatting>
  <conditionalFormatting sqref="K20">
    <cfRule type="cellIs" dxfId="41" priority="532" operator="equal">
      <formula>"X"</formula>
    </cfRule>
    <cfRule type="cellIs" dxfId="40" priority="533" operator="equal">
      <formula>"R"</formula>
    </cfRule>
    <cfRule type="cellIs" dxfId="39" priority="534" operator="equal">
      <formula>"T"</formula>
    </cfRule>
  </conditionalFormatting>
  <conditionalFormatting sqref="K27">
    <cfRule type="cellIs" dxfId="38" priority="486" operator="equal">
      <formula>"T"</formula>
    </cfRule>
    <cfRule type="cellIs" dxfId="37" priority="485" operator="equal">
      <formula>"R"</formula>
    </cfRule>
    <cfRule type="cellIs" dxfId="36" priority="484" operator="equal">
      <formula>"X"</formula>
    </cfRule>
  </conditionalFormatting>
  <conditionalFormatting sqref="K34">
    <cfRule type="cellIs" dxfId="35" priority="437" operator="equal">
      <formula>"R"</formula>
    </cfRule>
    <cfRule type="cellIs" dxfId="34" priority="436" operator="equal">
      <formula>"X"</formula>
    </cfRule>
    <cfRule type="cellIs" dxfId="33" priority="438" operator="equal">
      <formula>"T"</formula>
    </cfRule>
  </conditionalFormatting>
  <conditionalFormatting sqref="K41">
    <cfRule type="cellIs" dxfId="32" priority="414" operator="equal">
      <formula>"T"</formula>
    </cfRule>
    <cfRule type="cellIs" dxfId="31" priority="412" operator="equal">
      <formula>"X"</formula>
    </cfRule>
    <cfRule type="cellIs" dxfId="30" priority="413" operator="equal">
      <formula>"R"</formula>
    </cfRule>
  </conditionalFormatting>
  <conditionalFormatting sqref="K48">
    <cfRule type="cellIs" dxfId="29" priority="388" operator="equal">
      <formula>"X"</formula>
    </cfRule>
    <cfRule type="cellIs" dxfId="28" priority="389" operator="equal">
      <formula>"R"</formula>
    </cfRule>
    <cfRule type="cellIs" dxfId="27" priority="390" operator="equal">
      <formula>"T"</formula>
    </cfRule>
  </conditionalFormatting>
  <conditionalFormatting sqref="K55">
    <cfRule type="cellIs" dxfId="26" priority="364" operator="equal">
      <formula>"X"</formula>
    </cfRule>
    <cfRule type="cellIs" dxfId="25" priority="365" operator="equal">
      <formula>"R"</formula>
    </cfRule>
    <cfRule type="cellIs" dxfId="24" priority="366" operator="equal">
      <formula>"T"</formula>
    </cfRule>
  </conditionalFormatting>
  <conditionalFormatting sqref="K62">
    <cfRule type="cellIs" dxfId="23" priority="342" operator="equal">
      <formula>"T"</formula>
    </cfRule>
    <cfRule type="cellIs" dxfId="22" priority="341" operator="equal">
      <formula>"R"</formula>
    </cfRule>
    <cfRule type="cellIs" dxfId="21" priority="340" operator="equal">
      <formula>"X"</formula>
    </cfRule>
  </conditionalFormatting>
  <conditionalFormatting sqref="K69">
    <cfRule type="cellIs" dxfId="20" priority="318" operator="equal">
      <formula>"T"</formula>
    </cfRule>
    <cfRule type="cellIs" dxfId="19" priority="317" operator="equal">
      <formula>"R"</formula>
    </cfRule>
    <cfRule type="cellIs" dxfId="18" priority="316" operator="equal">
      <formula>"X"</formula>
    </cfRule>
  </conditionalFormatting>
  <conditionalFormatting sqref="K76">
    <cfRule type="cellIs" dxfId="17" priority="294" operator="equal">
      <formula>"T"</formula>
    </cfRule>
    <cfRule type="cellIs" dxfId="16" priority="292" operator="equal">
      <formula>"X"</formula>
    </cfRule>
    <cfRule type="cellIs" dxfId="15" priority="293" operator="equal">
      <formula>"R"</formula>
    </cfRule>
  </conditionalFormatting>
  <conditionalFormatting sqref="K83">
    <cfRule type="cellIs" dxfId="14" priority="270" operator="equal">
      <formula>"T"</formula>
    </cfRule>
    <cfRule type="cellIs" dxfId="13" priority="268" operator="equal">
      <formula>"X"</formula>
    </cfRule>
    <cfRule type="cellIs" dxfId="12" priority="269" operator="equal">
      <formula>"R"</formula>
    </cfRule>
  </conditionalFormatting>
  <conditionalFormatting sqref="K90">
    <cfRule type="cellIs" dxfId="11" priority="246" operator="equal">
      <formula>"T"</formula>
    </cfRule>
    <cfRule type="cellIs" dxfId="10" priority="245" operator="equal">
      <formula>"R"</formula>
    </cfRule>
    <cfRule type="cellIs" dxfId="9" priority="244" operator="equal">
      <formula>"X"</formula>
    </cfRule>
  </conditionalFormatting>
  <conditionalFormatting sqref="K97">
    <cfRule type="cellIs" dxfId="8" priority="220" operator="equal">
      <formula>"X"</formula>
    </cfRule>
    <cfRule type="cellIs" dxfId="7" priority="221" operator="equal">
      <formula>"R"</formula>
    </cfRule>
    <cfRule type="cellIs" dxfId="6" priority="222" operator="equal">
      <formula>"T"</formula>
    </cfRule>
  </conditionalFormatting>
  <conditionalFormatting sqref="K104">
    <cfRule type="cellIs" dxfId="5" priority="196" operator="equal">
      <formula>"X"</formula>
    </cfRule>
    <cfRule type="cellIs" dxfId="4" priority="197" operator="equal">
      <formula>"R"</formula>
    </cfRule>
    <cfRule type="cellIs" dxfId="3" priority="198" operator="equal">
      <formula>"T"</formula>
    </cfRule>
  </conditionalFormatting>
  <conditionalFormatting sqref="K111">
    <cfRule type="cellIs" dxfId="2" priority="150" operator="equal">
      <formula>"T"</formula>
    </cfRule>
    <cfRule type="cellIs" dxfId="1" priority="149" operator="equal">
      <formula>"R"</formula>
    </cfRule>
    <cfRule type="cellIs" dxfId="0" priority="148" operator="equal">
      <formula>"X"</formula>
    </cfRule>
  </conditionalFormatting>
  <pageMargins left="0.25" right="0.25" top="0.75" bottom="0.75" header="0.3" footer="0.3"/>
  <pageSetup paperSize="9" orientation="landscape" r:id="rId1"/>
  <rowBreaks count="14" manualBreakCount="14">
    <brk id="13" max="16383" man="1"/>
    <brk id="20" max="16383" man="1"/>
    <brk id="27" max="16383" man="1"/>
    <brk id="34" max="16383" man="1"/>
    <brk id="41" max="16383" man="1"/>
    <brk id="48" max="16383" man="1"/>
    <brk id="55" max="16383" man="1"/>
    <brk id="62" max="16383" man="1"/>
    <brk id="69" max="16383" man="1"/>
    <brk id="76" max="16383" man="1"/>
    <brk id="83" max="16383" man="1"/>
    <brk id="90" max="16383" man="1"/>
    <brk id="97" max="16383" man="1"/>
    <brk id="104"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Hoja1!$C$3:$C$7</xm:f>
          </x14:formula1>
          <xm:sqref>R7 R14 R21 R28 R35 R42 R49 R56 R63 R70 R77 R84 R91 R98 R105</xm:sqref>
        </x14:dataValidation>
        <x14:dataValidation type="list" allowBlank="1" showInputMessage="1" showErrorMessage="1" xr:uid="{00000000-0002-0000-0200-000001000000}">
          <x14:formula1>
            <xm:f>Hoja1!$D$3:$D$5</xm:f>
          </x14:formula1>
          <xm:sqref>D28:D33 F98:F103 F21:F26 D7:D12 F14:F19 H7:H12 J7:J12 J14:J19 F7:F12 D14:D19 H14:H19 H21:H26 J21:J26 D91:D96 D21:D26 F28:F33 H28:H33 J91:J96 H105:H110 J35:J40 H35:H40 D35:D40 J42:J47 D42:D47 J105:J110 F35:F40 F42:F47 J49:J54 F49:F54 H42:H47 D49:D54 J63:J68 J56:J61 H98:H103 H49:H54 J70:J75 D105:D110 H63:H68 F105:F110 D56:D61 F70:F75 J77:J82 H70:H75 F77:F82 D63:D68 H56:H61 F63:F68 J28:J33 H77:H82 D70:D75 F84:F89 F91:F96 J84:J89 H91:H96 D77:D82 D84:D89 H84:H89 D98:D103 J98:J103 F56:F61</xm:sqref>
        </x14:dataValidation>
        <x14:dataValidation type="list" allowBlank="1" showInputMessage="1" showErrorMessage="1" xr:uid="{00000000-0002-0000-0200-000002000000}">
          <x14:formula1>
            <xm:f>Hoja1!$B$3:$B$19</xm:f>
          </x14:formula1>
          <xm:sqref>N13:N14 N7 N21 N28 N35 N42 N49 N62:N63 N70 N91 N56 N104:N105 N98 N77 N83:N84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D19"/>
  <sheetViews>
    <sheetView workbookViewId="0">
      <selection activeCell="D16" sqref="D16"/>
    </sheetView>
  </sheetViews>
  <sheetFormatPr defaultColWidth="11.42578125" defaultRowHeight="14.45"/>
  <sheetData>
    <row r="2" spans="2:4">
      <c r="B2" t="s">
        <v>374</v>
      </c>
      <c r="C2" t="s">
        <v>375</v>
      </c>
    </row>
    <row r="3" spans="2:4">
      <c r="B3" s="89">
        <v>0</v>
      </c>
      <c r="C3" s="47">
        <v>0</v>
      </c>
      <c r="D3" t="s">
        <v>28</v>
      </c>
    </row>
    <row r="4" spans="2:4">
      <c r="B4">
        <v>0.25</v>
      </c>
      <c r="C4" s="47">
        <v>0.25</v>
      </c>
      <c r="D4" t="s">
        <v>31</v>
      </c>
    </row>
    <row r="5" spans="2:4">
      <c r="B5" s="89">
        <v>0.5</v>
      </c>
      <c r="C5" s="47">
        <v>0.5</v>
      </c>
      <c r="D5" t="s">
        <v>113</v>
      </c>
    </row>
    <row r="6" spans="2:4">
      <c r="B6">
        <v>0.75</v>
      </c>
      <c r="C6" s="47">
        <v>0.75</v>
      </c>
    </row>
    <row r="7" spans="2:4">
      <c r="B7" s="89">
        <v>1</v>
      </c>
      <c r="C7" s="47">
        <v>1</v>
      </c>
    </row>
    <row r="8" spans="2:4">
      <c r="B8">
        <v>1.25</v>
      </c>
    </row>
    <row r="9" spans="2:4">
      <c r="B9" s="89">
        <v>1.5</v>
      </c>
    </row>
    <row r="10" spans="2:4">
      <c r="B10">
        <v>1.75</v>
      </c>
    </row>
    <row r="11" spans="2:4">
      <c r="B11" s="89">
        <v>2</v>
      </c>
    </row>
    <row r="12" spans="2:4">
      <c r="B12">
        <v>2.25</v>
      </c>
    </row>
    <row r="13" spans="2:4">
      <c r="B13" s="89">
        <v>2.5</v>
      </c>
    </row>
    <row r="14" spans="2:4">
      <c r="B14">
        <v>2.75</v>
      </c>
    </row>
    <row r="15" spans="2:4">
      <c r="B15" s="89">
        <v>3</v>
      </c>
    </row>
    <row r="16" spans="2:4">
      <c r="B16">
        <v>3.25</v>
      </c>
    </row>
    <row r="17" spans="2:2">
      <c r="B17" s="89">
        <v>3.5</v>
      </c>
    </row>
    <row r="18" spans="2:2">
      <c r="B18">
        <v>3.75</v>
      </c>
    </row>
    <row r="19" spans="2:2">
      <c r="B19" s="89">
        <v>4</v>
      </c>
    </row>
  </sheetData>
  <sheetProtection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F62762481004469E07AD3C6FA6E328" ma:contentTypeVersion="17" ma:contentTypeDescription="Crear nuevo documento." ma:contentTypeScope="" ma:versionID="e63b457127c1a42891da9b339bcda0d6">
  <xsd:schema xmlns:xsd="http://www.w3.org/2001/XMLSchema" xmlns:xs="http://www.w3.org/2001/XMLSchema" xmlns:p="http://schemas.microsoft.com/office/2006/metadata/properties" xmlns:ns2="028d8bd6-4c97-43ab-bfde-6a596a42c337" xmlns:ns3="d2f66fc8-d7e5-47f1-9cf1-bb50c3a4518c" targetNamespace="http://schemas.microsoft.com/office/2006/metadata/properties" ma:root="true" ma:fieldsID="50914bb007afb6050b2e24968b3a2926" ns2:_="" ns3:_="">
    <xsd:import namespace="028d8bd6-4c97-43ab-bfde-6a596a42c337"/>
    <xsd:import namespace="d2f66fc8-d7e5-47f1-9cf1-bb50c3a451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8d8bd6-4c97-43ab-bfde-6a596a42c3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6d7e354-24f5-4555-9158-a4d692cdd7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66fc8-d7e5-47f1-9cf1-bb50c3a4518c"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daf1bcd-db61-4a38-a407-50cad324ec1c}" ma:internalName="TaxCatchAll" ma:showField="CatchAllData" ma:web="d2f66fc8-d7e5-47f1-9cf1-bb50c3a451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2f66fc8-d7e5-47f1-9cf1-bb50c3a4518c" xsi:nil="true"/>
    <lcf76f155ced4ddcb4097134ff3c332f xmlns="028d8bd6-4c97-43ab-bfde-6a596a42c3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3407686-A646-4909-B55F-0C6FE73E8EF8}"/>
</file>

<file path=customXml/itemProps2.xml><?xml version="1.0" encoding="utf-8"?>
<ds:datastoreItem xmlns:ds="http://schemas.openxmlformats.org/officeDocument/2006/customXml" ds:itemID="{D6912D26-2433-421E-BD55-358BAA4046C8}"/>
</file>

<file path=customXml/itemProps3.xml><?xml version="1.0" encoding="utf-8"?>
<ds:datastoreItem xmlns:ds="http://schemas.openxmlformats.org/officeDocument/2006/customXml" ds:itemID="{9DA71E6C-3B84-44D9-9FE9-92D3C4C711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Alonso Agustin David</dc:creator>
  <cp:keywords/>
  <dc:description/>
  <cp:lastModifiedBy>Instituto Auditores Internos</cp:lastModifiedBy>
  <cp:revision/>
  <dcterms:created xsi:type="dcterms:W3CDTF">2022-07-26T18:10:42Z</dcterms:created>
  <dcterms:modified xsi:type="dcterms:W3CDTF">2023-09-12T10:33:36Z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0x010100E1F62762481004469E07AD3C6FA6E328</vt:lpwstr>
  </property>
  <property fmtid="{D5CDD505-2E9C-101B-9397-08002B2CF9AE}" pid="3" name="MediaServiceImageTags">
    <vt:lpwstr/>
  </property>
</Properties>
</file>